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/>
  <mc:AlternateContent xmlns:mc="http://schemas.openxmlformats.org/markup-compatibility/2006">
    <mc:Choice Requires="x15">
      <x15ac:absPath xmlns:x15ac="http://schemas.microsoft.com/office/spreadsheetml/2010/11/ac" url="C:\Users\52817753\Desktop\"/>
    </mc:Choice>
  </mc:AlternateContent>
  <bookViews>
    <workbookView xWindow="480" yWindow="930" windowWidth="20865" windowHeight="8370"/>
  </bookViews>
  <sheets>
    <sheet name="CONTENIDO" sheetId="21" r:id="rId1"/>
    <sheet name="EMPRESAS - TIPO AERONAVE" sheetId="22" r:id="rId2"/>
    <sheet name="COBERTURA" sheetId="28" r:id="rId3"/>
    <sheet name="GRAFICAS" sheetId="32" r:id="rId4"/>
    <sheet name="PAX REGULAR NACIONAL  I SEM" sheetId="9" r:id="rId5"/>
    <sheet name="CARGA NAL  I SEM 2015" sheetId="5" r:id="rId6"/>
    <sheet name="ESPECIAL DE CARGA 2013" sheetId="29" r:id="rId7"/>
    <sheet name="AEROTAXIS I SEM" sheetId="6" r:id="rId8"/>
    <sheet name="COMERC. REGIONAL I SEM" sheetId="7" r:id="rId9"/>
    <sheet name="TRABAJ AEREOS ESPEC I SEM " sheetId="8" r:id="rId10"/>
    <sheet name="AVIACION AGRICOLA  I SEM 2015" sheetId="15" r:id="rId11"/>
  </sheets>
  <definedNames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C17" i="9" l="1"/>
  <c r="C13" i="9"/>
  <c r="C18" i="9" s="1"/>
  <c r="C37" i="9" l="1"/>
  <c r="C33" i="9"/>
  <c r="C29" i="9"/>
  <c r="C25" i="9"/>
  <c r="C38" i="9"/>
  <c r="C36" i="9"/>
  <c r="C32" i="9"/>
  <c r="C28" i="9"/>
  <c r="C31" i="9"/>
  <c r="C34" i="9"/>
  <c r="C26" i="9"/>
  <c r="C35" i="9"/>
  <c r="C27" i="9"/>
  <c r="C30" i="9"/>
  <c r="B21" i="9" l="1"/>
  <c r="B20" i="9"/>
  <c r="B19" i="9"/>
  <c r="B18" i="9" s="1"/>
  <c r="B17" i="9" l="1"/>
  <c r="B15" i="9"/>
  <c r="B11" i="9"/>
  <c r="B7" i="9"/>
  <c r="B14" i="9"/>
  <c r="B10" i="9"/>
  <c r="B6" i="9"/>
  <c r="B13" i="9"/>
  <c r="B9" i="9"/>
  <c r="B16" i="9"/>
  <c r="B12" i="9"/>
  <c r="B8" i="9"/>
  <c r="D7" i="28"/>
  <c r="K24" i="15" l="1"/>
  <c r="K25" i="15"/>
  <c r="K26" i="15"/>
  <c r="K27" i="15"/>
  <c r="K28" i="15"/>
  <c r="K29" i="15"/>
  <c r="K30" i="15"/>
  <c r="K31" i="15"/>
  <c r="K32" i="15"/>
  <c r="K33" i="15"/>
  <c r="K34" i="15"/>
  <c r="K35" i="15"/>
  <c r="K36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R37" i="9" l="1"/>
  <c r="R28" i="9"/>
  <c r="R35" i="9" l="1"/>
  <c r="R31" i="9"/>
  <c r="R27" i="9"/>
  <c r="R38" i="9"/>
  <c r="R34" i="9"/>
  <c r="R30" i="9"/>
  <c r="R26" i="9"/>
  <c r="R33" i="9"/>
  <c r="R29" i="9"/>
  <c r="R25" i="9"/>
  <c r="R36" i="9"/>
  <c r="R32" i="9"/>
  <c r="B25" i="15" l="1"/>
  <c r="B24" i="15"/>
  <c r="E36" i="29"/>
  <c r="E37" i="29"/>
  <c r="E33" i="29"/>
  <c r="B36" i="29" l="1"/>
  <c r="B27" i="29"/>
  <c r="B31" i="29"/>
  <c r="B38" i="29"/>
  <c r="B34" i="29"/>
  <c r="B28" i="29"/>
  <c r="B32" i="29"/>
  <c r="B35" i="29"/>
  <c r="B30" i="29"/>
  <c r="B29" i="29"/>
  <c r="B25" i="29"/>
  <c r="B26" i="29"/>
  <c r="C27" i="29"/>
  <c r="C25" i="29"/>
  <c r="C38" i="29"/>
  <c r="C34" i="29"/>
  <c r="C36" i="29"/>
  <c r="C35" i="29"/>
  <c r="C32" i="29"/>
  <c r="C31" i="29"/>
  <c r="C29" i="29"/>
  <c r="C26" i="29"/>
  <c r="C30" i="29"/>
  <c r="C28" i="29"/>
  <c r="B33" i="29"/>
  <c r="C33" i="29"/>
  <c r="E38" i="29"/>
  <c r="D37" i="29"/>
  <c r="B37" i="29"/>
  <c r="C37" i="29"/>
  <c r="E34" i="29"/>
  <c r="E25" i="29"/>
  <c r="E26" i="29"/>
  <c r="E27" i="29"/>
  <c r="E28" i="29"/>
  <c r="E29" i="29"/>
  <c r="E30" i="29"/>
  <c r="E31" i="29"/>
  <c r="E32" i="29"/>
  <c r="E35" i="29"/>
  <c r="G24" i="15"/>
  <c r="H24" i="15"/>
  <c r="G25" i="15"/>
  <c r="H25" i="15"/>
  <c r="G26" i="15"/>
  <c r="H26" i="15"/>
  <c r="G27" i="15"/>
  <c r="H27" i="15"/>
  <c r="G28" i="15"/>
  <c r="H28" i="15"/>
  <c r="G29" i="15"/>
  <c r="H29" i="15"/>
  <c r="G30" i="15"/>
  <c r="H30" i="15"/>
  <c r="G31" i="15"/>
  <c r="H31" i="15"/>
  <c r="G32" i="15"/>
  <c r="H32" i="15"/>
  <c r="G33" i="15"/>
  <c r="H33" i="15"/>
  <c r="G34" i="15"/>
  <c r="H34" i="15"/>
  <c r="G35" i="15"/>
  <c r="H35" i="15"/>
  <c r="G36" i="15"/>
  <c r="H36" i="15"/>
  <c r="D24" i="8"/>
  <c r="H24" i="8"/>
  <c r="D26" i="8"/>
  <c r="H26" i="8"/>
  <c r="D27" i="8"/>
  <c r="H27" i="8"/>
  <c r="D29" i="8"/>
  <c r="H29" i="8"/>
  <c r="D31" i="8"/>
  <c r="H31" i="8"/>
  <c r="D33" i="8"/>
  <c r="H33" i="8"/>
  <c r="D35" i="8"/>
  <c r="H35" i="8"/>
  <c r="E34" i="8"/>
  <c r="C23" i="8"/>
  <c r="D23" i="8"/>
  <c r="G23" i="8"/>
  <c r="H23" i="8"/>
  <c r="C30" i="8"/>
  <c r="D30" i="8"/>
  <c r="G30" i="8"/>
  <c r="H30" i="8"/>
  <c r="B24" i="8"/>
  <c r="I23" i="5"/>
  <c r="N37" i="9"/>
  <c r="P37" i="9"/>
  <c r="O33" i="9"/>
  <c r="Q33" i="9"/>
  <c r="N25" i="9"/>
  <c r="O25" i="9"/>
  <c r="P25" i="9"/>
  <c r="Q25" i="9"/>
  <c r="N26" i="9"/>
  <c r="O26" i="9"/>
  <c r="P26" i="9"/>
  <c r="Q26" i="9"/>
  <c r="N27" i="9"/>
  <c r="O27" i="9"/>
  <c r="P27" i="9"/>
  <c r="Q27" i="9"/>
  <c r="N28" i="9"/>
  <c r="O28" i="9"/>
  <c r="P28" i="9"/>
  <c r="Q28" i="9"/>
  <c r="N29" i="9"/>
  <c r="O29" i="9"/>
  <c r="P29" i="9"/>
  <c r="Q29" i="9"/>
  <c r="N30" i="9"/>
  <c r="O30" i="9"/>
  <c r="P30" i="9"/>
  <c r="Q30" i="9"/>
  <c r="N31" i="9"/>
  <c r="O31" i="9"/>
  <c r="P31" i="9"/>
  <c r="Q31" i="9"/>
  <c r="N32" i="9"/>
  <c r="O32" i="9"/>
  <c r="P32" i="9"/>
  <c r="Q32" i="9"/>
  <c r="N33" i="9"/>
  <c r="P33" i="9"/>
  <c r="N34" i="9"/>
  <c r="O34" i="9"/>
  <c r="P34" i="9"/>
  <c r="Q34" i="9"/>
  <c r="N35" i="9"/>
  <c r="O35" i="9"/>
  <c r="P35" i="9"/>
  <c r="Q35" i="9"/>
  <c r="N36" i="9"/>
  <c r="O36" i="9"/>
  <c r="P36" i="9"/>
  <c r="Q36" i="9"/>
  <c r="O37" i="9"/>
  <c r="Q37" i="9"/>
  <c r="N38" i="9"/>
  <c r="O38" i="9"/>
  <c r="P38" i="9"/>
  <c r="Q38" i="9"/>
  <c r="F32" i="8" l="1"/>
  <c r="F34" i="8"/>
  <c r="F24" i="8"/>
  <c r="F26" i="8"/>
  <c r="F27" i="8"/>
  <c r="F29" i="8"/>
  <c r="F31" i="8"/>
  <c r="F33" i="8"/>
  <c r="F35" i="8"/>
  <c r="F28" i="8"/>
  <c r="F23" i="8"/>
  <c r="F25" i="8"/>
  <c r="F30" i="8"/>
  <c r="E24" i="8"/>
  <c r="E26" i="8"/>
  <c r="E27" i="8"/>
  <c r="E29" i="8"/>
  <c r="E31" i="8"/>
  <c r="E33" i="8"/>
  <c r="E35" i="8"/>
  <c r="E23" i="8"/>
  <c r="E25" i="8"/>
  <c r="E28" i="8"/>
  <c r="E32" i="8"/>
  <c r="B34" i="8"/>
  <c r="B33" i="8"/>
  <c r="B29" i="8"/>
  <c r="B26" i="8"/>
  <c r="G35" i="8"/>
  <c r="C35" i="8"/>
  <c r="G33" i="8"/>
  <c r="C33" i="8"/>
  <c r="G31" i="8"/>
  <c r="C31" i="8"/>
  <c r="E30" i="8"/>
  <c r="G29" i="8"/>
  <c r="C29" i="8"/>
  <c r="G27" i="8"/>
  <c r="C27" i="8"/>
  <c r="G26" i="8"/>
  <c r="C26" i="8"/>
  <c r="G24" i="8"/>
  <c r="C24" i="8"/>
  <c r="B30" i="8"/>
  <c r="B32" i="8"/>
  <c r="B28" i="8"/>
  <c r="B25" i="8"/>
  <c r="H34" i="8"/>
  <c r="D34" i="8"/>
  <c r="H32" i="8"/>
  <c r="D32" i="8"/>
  <c r="H28" i="8"/>
  <c r="D28" i="8"/>
  <c r="H25" i="8"/>
  <c r="D25" i="8"/>
  <c r="B35" i="8"/>
  <c r="B31" i="8"/>
  <c r="B27" i="8"/>
  <c r="G34" i="8"/>
  <c r="C34" i="8"/>
  <c r="G32" i="8"/>
  <c r="C32" i="8"/>
  <c r="G28" i="8"/>
  <c r="C28" i="8"/>
  <c r="G25" i="8"/>
  <c r="C25" i="8"/>
  <c r="D36" i="29"/>
  <c r="D35" i="29"/>
  <c r="D32" i="29"/>
  <c r="D31" i="29"/>
  <c r="D30" i="29"/>
  <c r="D29" i="29"/>
  <c r="D28" i="29"/>
  <c r="D27" i="29"/>
  <c r="D26" i="29"/>
  <c r="D25" i="29"/>
  <c r="D33" i="29"/>
  <c r="D38" i="29"/>
  <c r="D34" i="29"/>
  <c r="I34" i="5"/>
  <c r="I32" i="5"/>
  <c r="I30" i="5"/>
  <c r="I28" i="5"/>
  <c r="I26" i="5"/>
  <c r="I24" i="5"/>
  <c r="I35" i="5"/>
  <c r="I33" i="5"/>
  <c r="I31" i="5"/>
  <c r="I29" i="5"/>
  <c r="I27" i="5"/>
  <c r="I25" i="5"/>
  <c r="I68" i="9" l="1"/>
  <c r="I69" i="9"/>
  <c r="I70" i="9"/>
  <c r="I71" i="9"/>
  <c r="I67" i="9"/>
  <c r="AM25" i="6" l="1"/>
  <c r="AN25" i="6"/>
  <c r="AM26" i="6"/>
  <c r="AN26" i="6"/>
  <c r="AM27" i="6"/>
  <c r="AN27" i="6"/>
  <c r="AM28" i="6"/>
  <c r="AN28" i="6"/>
  <c r="AM29" i="6"/>
  <c r="AN29" i="6"/>
  <c r="AM30" i="6"/>
  <c r="AN30" i="6"/>
  <c r="AM31" i="6"/>
  <c r="AN31" i="6"/>
  <c r="AM32" i="6"/>
  <c r="AN32" i="6"/>
  <c r="AM33" i="6"/>
  <c r="AN33" i="6"/>
  <c r="AM34" i="6"/>
  <c r="AN34" i="6"/>
  <c r="AM35" i="6"/>
  <c r="AN35" i="6"/>
  <c r="AM36" i="6"/>
  <c r="AN36" i="6"/>
  <c r="AM37" i="6"/>
  <c r="AN37" i="6"/>
  <c r="AM38" i="6"/>
  <c r="AN38" i="6"/>
  <c r="E32" i="7" l="1"/>
  <c r="B32" i="7"/>
  <c r="F36" i="7"/>
  <c r="C32" i="7"/>
  <c r="B36" i="7"/>
  <c r="E38" i="9"/>
  <c r="H38" i="9"/>
  <c r="J38" i="9"/>
  <c r="L38" i="9"/>
  <c r="F25" i="9"/>
  <c r="G25" i="9"/>
  <c r="K25" i="9"/>
  <c r="G26" i="9"/>
  <c r="K26" i="9"/>
  <c r="G27" i="9"/>
  <c r="K27" i="9"/>
  <c r="G28" i="9"/>
  <c r="K28" i="9"/>
  <c r="G29" i="9"/>
  <c r="K29" i="9"/>
  <c r="G30" i="9"/>
  <c r="K30" i="9"/>
  <c r="F31" i="9"/>
  <c r="G31" i="9"/>
  <c r="K31" i="9"/>
  <c r="G32" i="9"/>
  <c r="K32" i="9"/>
  <c r="G33" i="9"/>
  <c r="K33" i="9"/>
  <c r="G34" i="9"/>
  <c r="K34" i="9"/>
  <c r="G35" i="9"/>
  <c r="K35" i="9"/>
  <c r="F36" i="9"/>
  <c r="G36" i="9"/>
  <c r="K36" i="9"/>
  <c r="G37" i="9"/>
  <c r="K37" i="9"/>
  <c r="G38" i="9"/>
  <c r="K38" i="9"/>
  <c r="F32" i="7" l="1"/>
  <c r="D24" i="7"/>
  <c r="D25" i="7"/>
  <c r="D26" i="7"/>
  <c r="D27" i="7"/>
  <c r="D28" i="7"/>
  <c r="D29" i="7"/>
  <c r="D30" i="7"/>
  <c r="D31" i="7"/>
  <c r="D33" i="7"/>
  <c r="D34" i="7"/>
  <c r="D35" i="7"/>
  <c r="D37" i="7"/>
  <c r="D36" i="7"/>
  <c r="E36" i="7"/>
  <c r="B25" i="7"/>
  <c r="B29" i="7"/>
  <c r="B33" i="7"/>
  <c r="B37" i="7"/>
  <c r="B28" i="7"/>
  <c r="B26" i="7"/>
  <c r="B30" i="7"/>
  <c r="B34" i="7"/>
  <c r="B24" i="7"/>
  <c r="B27" i="7"/>
  <c r="B31" i="7"/>
  <c r="B35" i="7"/>
  <c r="E24" i="7"/>
  <c r="E25" i="7"/>
  <c r="E26" i="7"/>
  <c r="E27" i="7"/>
  <c r="E28" i="7"/>
  <c r="E29" i="7"/>
  <c r="E30" i="7"/>
  <c r="E31" i="7"/>
  <c r="E33" i="7"/>
  <c r="E34" i="7"/>
  <c r="E35" i="7"/>
  <c r="E37" i="7"/>
  <c r="C25" i="7"/>
  <c r="C27" i="7"/>
  <c r="C30" i="7"/>
  <c r="C33" i="7"/>
  <c r="C26" i="7"/>
  <c r="C29" i="7"/>
  <c r="C35" i="7"/>
  <c r="C24" i="7"/>
  <c r="C28" i="7"/>
  <c r="C31" i="7"/>
  <c r="C34" i="7"/>
  <c r="C37" i="7"/>
  <c r="F24" i="7"/>
  <c r="F25" i="7"/>
  <c r="F26" i="7"/>
  <c r="F27" i="7"/>
  <c r="F28" i="7"/>
  <c r="F29" i="7"/>
  <c r="F30" i="7"/>
  <c r="F31" i="7"/>
  <c r="F33" i="7"/>
  <c r="F34" i="7"/>
  <c r="F35" i="7"/>
  <c r="F37" i="7"/>
  <c r="D32" i="7"/>
  <c r="C36" i="7"/>
  <c r="F38" i="9"/>
  <c r="F34" i="9"/>
  <c r="B30" i="5"/>
  <c r="D30" i="5"/>
  <c r="F30" i="5"/>
  <c r="H30" i="5"/>
  <c r="B34" i="5"/>
  <c r="F37" i="9"/>
  <c r="F35" i="9"/>
  <c r="F33" i="9"/>
  <c r="F27" i="9"/>
  <c r="F32" i="9"/>
  <c r="F29" i="9"/>
  <c r="F30" i="9"/>
  <c r="F28" i="9"/>
  <c r="F26" i="9"/>
  <c r="M25" i="9"/>
  <c r="I25" i="9"/>
  <c r="D37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G30" i="5"/>
  <c r="J6" i="28"/>
  <c r="F34" i="5" l="1"/>
  <c r="C23" i="5"/>
  <c r="C24" i="5"/>
  <c r="C25" i="5"/>
  <c r="C26" i="5"/>
  <c r="C27" i="5"/>
  <c r="C28" i="5"/>
  <c r="C29" i="5"/>
  <c r="C31" i="5"/>
  <c r="C32" i="5"/>
  <c r="C33" i="5"/>
  <c r="C35" i="5"/>
  <c r="E23" i="5"/>
  <c r="E24" i="5"/>
  <c r="E25" i="5"/>
  <c r="E26" i="5"/>
  <c r="E27" i="5"/>
  <c r="E28" i="5"/>
  <c r="E29" i="5"/>
  <c r="E31" i="5"/>
  <c r="E32" i="5"/>
  <c r="E33" i="5"/>
  <c r="E35" i="5"/>
  <c r="H34" i="5"/>
  <c r="D34" i="5"/>
  <c r="C30" i="5"/>
  <c r="E34" i="5"/>
  <c r="G23" i="5"/>
  <c r="G24" i="5"/>
  <c r="G25" i="5"/>
  <c r="G26" i="5"/>
  <c r="G27" i="5"/>
  <c r="G28" i="5"/>
  <c r="G29" i="5"/>
  <c r="G31" i="5"/>
  <c r="G32" i="5"/>
  <c r="G33" i="5"/>
  <c r="G35" i="5"/>
  <c r="E30" i="5"/>
  <c r="G34" i="5"/>
  <c r="C34" i="5"/>
  <c r="H23" i="5"/>
  <c r="H24" i="5"/>
  <c r="H25" i="5"/>
  <c r="H26" i="5"/>
  <c r="H27" i="5"/>
  <c r="H28" i="5"/>
  <c r="H29" i="5"/>
  <c r="H31" i="5"/>
  <c r="H32" i="5"/>
  <c r="H33" i="5"/>
  <c r="H35" i="5"/>
  <c r="F23" i="5"/>
  <c r="F24" i="5"/>
  <c r="F25" i="5"/>
  <c r="F26" i="5"/>
  <c r="F27" i="5"/>
  <c r="F28" i="5"/>
  <c r="F29" i="5"/>
  <c r="F31" i="5"/>
  <c r="F32" i="5"/>
  <c r="F33" i="5"/>
  <c r="F35" i="5"/>
  <c r="D23" i="5"/>
  <c r="D24" i="5"/>
  <c r="D25" i="5"/>
  <c r="D26" i="5"/>
  <c r="D27" i="5"/>
  <c r="D28" i="5"/>
  <c r="D29" i="5"/>
  <c r="D31" i="5"/>
  <c r="D32" i="5"/>
  <c r="D33" i="5"/>
  <c r="D35" i="5"/>
  <c r="B32" i="5"/>
  <c r="B24" i="5"/>
  <c r="B26" i="5"/>
  <c r="B28" i="5"/>
  <c r="B31" i="5"/>
  <c r="B33" i="5"/>
  <c r="B25" i="5"/>
  <c r="B29" i="5"/>
  <c r="B35" i="5"/>
  <c r="B27" i="5"/>
  <c r="D34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D33" i="9"/>
  <c r="D29" i="9"/>
  <c r="D36" i="9"/>
  <c r="D31" i="9"/>
  <c r="D27" i="9"/>
  <c r="D38" i="9"/>
  <c r="D35" i="9"/>
  <c r="D32" i="9"/>
  <c r="D30" i="9"/>
  <c r="D28" i="9"/>
  <c r="D26" i="9"/>
  <c r="D25" i="9"/>
  <c r="AL37" i="6" l="1"/>
  <c r="AL33" i="6" l="1"/>
  <c r="AL35" i="6"/>
  <c r="AL31" i="6"/>
  <c r="AL29" i="6"/>
  <c r="AL27" i="6"/>
  <c r="AL25" i="6"/>
  <c r="AL38" i="6"/>
  <c r="AL36" i="6"/>
  <c r="AL34" i="6"/>
  <c r="AL32" i="6"/>
  <c r="AL30" i="6"/>
  <c r="AL28" i="6"/>
  <c r="AL26" i="6"/>
  <c r="C15" i="28" l="1"/>
  <c r="B15" i="28"/>
  <c r="J7" i="28"/>
  <c r="D8" i="28"/>
  <c r="J8" i="28" s="1"/>
  <c r="D9" i="28"/>
  <c r="J9" i="28" s="1"/>
  <c r="D10" i="28"/>
  <c r="J10" i="28" s="1"/>
  <c r="D11" i="28"/>
  <c r="J11" i="28" s="1"/>
  <c r="D12" i="28"/>
  <c r="J12" i="28" s="1"/>
  <c r="D13" i="28"/>
  <c r="J13" i="28" s="1"/>
  <c r="D14" i="28"/>
  <c r="J14" i="28" s="1"/>
  <c r="D6" i="28"/>
  <c r="D15" i="28" l="1"/>
  <c r="J15" i="28" s="1"/>
  <c r="B23" i="5" l="1"/>
  <c r="B34" i="15"/>
  <c r="F30" i="15"/>
  <c r="D35" i="15"/>
  <c r="B30" i="15"/>
  <c r="C30" i="15"/>
  <c r="C31" i="15" l="1"/>
  <c r="F34" i="15"/>
  <c r="F35" i="15"/>
  <c r="C35" i="15"/>
  <c r="E25" i="15"/>
  <c r="E26" i="15"/>
  <c r="E27" i="15"/>
  <c r="E28" i="15"/>
  <c r="E29" i="15"/>
  <c r="E32" i="15"/>
  <c r="E33" i="15"/>
  <c r="E36" i="15"/>
  <c r="E24" i="15"/>
  <c r="B36" i="15"/>
  <c r="B26" i="15"/>
  <c r="B27" i="15"/>
  <c r="B28" i="15"/>
  <c r="B29" i="15"/>
  <c r="B32" i="15"/>
  <c r="B33" i="15"/>
  <c r="D31" i="15"/>
  <c r="B31" i="15"/>
  <c r="E34" i="15"/>
  <c r="C25" i="15"/>
  <c r="C26" i="15"/>
  <c r="C27" i="15"/>
  <c r="C28" i="15"/>
  <c r="C29" i="15"/>
  <c r="C32" i="15"/>
  <c r="C33" i="15"/>
  <c r="C36" i="15"/>
  <c r="C24" i="15"/>
  <c r="E35" i="15"/>
  <c r="E31" i="15"/>
  <c r="D30" i="15"/>
  <c r="D34" i="15"/>
  <c r="F26" i="15"/>
  <c r="F29" i="15"/>
  <c r="F33" i="15"/>
  <c r="F24" i="15"/>
  <c r="F25" i="15"/>
  <c r="F27" i="15"/>
  <c r="F28" i="15"/>
  <c r="F32" i="15"/>
  <c r="F36" i="15"/>
  <c r="B35" i="15"/>
  <c r="F31" i="15"/>
  <c r="C34" i="15"/>
  <c r="E30" i="15"/>
  <c r="D36" i="15"/>
  <c r="D24" i="15"/>
  <c r="D25" i="15"/>
  <c r="D26" i="15"/>
  <c r="D27" i="15"/>
  <c r="D28" i="15"/>
  <c r="D29" i="15"/>
  <c r="D32" i="15"/>
  <c r="D33" i="15"/>
  <c r="B23" i="8"/>
  <c r="Z35" i="6"/>
  <c r="J36" i="6"/>
  <c r="B36" i="6" l="1"/>
  <c r="AH37" i="6"/>
  <c r="AD37" i="6"/>
  <c r="Z37" i="6"/>
  <c r="R37" i="6"/>
  <c r="P37" i="6"/>
  <c r="N37" i="6"/>
  <c r="L37" i="6"/>
  <c r="J37" i="6"/>
  <c r="D37" i="6"/>
  <c r="G37" i="6"/>
  <c r="E37" i="6"/>
  <c r="V37" i="6"/>
  <c r="AH26" i="6"/>
  <c r="AH27" i="6"/>
  <c r="AH28" i="6"/>
  <c r="AH29" i="6"/>
  <c r="AH30" i="6"/>
  <c r="AH31" i="6"/>
  <c r="AH32" i="6"/>
  <c r="AH34" i="6"/>
  <c r="R26" i="6"/>
  <c r="R27" i="6"/>
  <c r="R28" i="6"/>
  <c r="R29" i="6"/>
  <c r="R30" i="6"/>
  <c r="R31" i="6"/>
  <c r="R32" i="6"/>
  <c r="R34" i="6"/>
  <c r="R35" i="6"/>
  <c r="N26" i="6"/>
  <c r="N27" i="6"/>
  <c r="N28" i="6"/>
  <c r="N29" i="6"/>
  <c r="N30" i="6"/>
  <c r="N31" i="6"/>
  <c r="N32" i="6"/>
  <c r="N34" i="6"/>
  <c r="N35" i="6"/>
  <c r="G26" i="6"/>
  <c r="G27" i="6"/>
  <c r="G28" i="6"/>
  <c r="G29" i="6"/>
  <c r="G30" i="6"/>
  <c r="G31" i="6"/>
  <c r="G32" i="6"/>
  <c r="G34" i="6"/>
  <c r="G35" i="6"/>
  <c r="AD26" i="6"/>
  <c r="AD27" i="6"/>
  <c r="AD28" i="6"/>
  <c r="AD29" i="6"/>
  <c r="AD30" i="6"/>
  <c r="AD31" i="6"/>
  <c r="AD32" i="6"/>
  <c r="AD34" i="6"/>
  <c r="V27" i="6"/>
  <c r="V31" i="6"/>
  <c r="V32" i="6"/>
  <c r="V34" i="6"/>
  <c r="P26" i="6"/>
  <c r="P27" i="6"/>
  <c r="P28" i="6"/>
  <c r="P29" i="6"/>
  <c r="P30" i="6"/>
  <c r="P31" i="6"/>
  <c r="P32" i="6"/>
  <c r="P34" i="6"/>
  <c r="P35" i="6"/>
  <c r="L26" i="6"/>
  <c r="L27" i="6"/>
  <c r="L28" i="6"/>
  <c r="L29" i="6"/>
  <c r="L30" i="6"/>
  <c r="L31" i="6"/>
  <c r="L32" i="6"/>
  <c r="L34" i="6"/>
  <c r="L35" i="6"/>
  <c r="D26" i="6"/>
  <c r="D27" i="6"/>
  <c r="D28" i="6"/>
  <c r="D29" i="6"/>
  <c r="D30" i="6"/>
  <c r="D31" i="6"/>
  <c r="D32" i="6"/>
  <c r="D34" i="6"/>
  <c r="D35" i="6"/>
  <c r="E26" i="6"/>
  <c r="E27" i="6"/>
  <c r="E28" i="6"/>
  <c r="E29" i="6"/>
  <c r="E30" i="6"/>
  <c r="E31" i="6"/>
  <c r="E32" i="6"/>
  <c r="E34" i="6"/>
  <c r="E35" i="6"/>
  <c r="AH38" i="6"/>
  <c r="AD38" i="6"/>
  <c r="Z38" i="6"/>
  <c r="V38" i="6"/>
  <c r="R38" i="6"/>
  <c r="P38" i="6"/>
  <c r="N38" i="6"/>
  <c r="L38" i="6"/>
  <c r="J38" i="6"/>
  <c r="D38" i="6"/>
  <c r="G38" i="6"/>
  <c r="E38" i="6"/>
  <c r="B38" i="6"/>
  <c r="AH36" i="6"/>
  <c r="AD36" i="6"/>
  <c r="Z36" i="6"/>
  <c r="V36" i="6"/>
  <c r="R36" i="6"/>
  <c r="P36" i="6"/>
  <c r="N36" i="6"/>
  <c r="L36" i="6"/>
  <c r="D36" i="6"/>
  <c r="G36" i="6"/>
  <c r="E36" i="6"/>
  <c r="AH35" i="6"/>
  <c r="AD35" i="6"/>
  <c r="V35" i="6"/>
  <c r="B26" i="6"/>
  <c r="B27" i="6"/>
  <c r="B28" i="6"/>
  <c r="B29" i="6"/>
  <c r="B30" i="6"/>
  <c r="B31" i="6"/>
  <c r="B32" i="6"/>
  <c r="B34" i="6"/>
  <c r="B35" i="6"/>
  <c r="Z26" i="6"/>
  <c r="Z27" i="6"/>
  <c r="Z28" i="6"/>
  <c r="Z29" i="6"/>
  <c r="Z30" i="6"/>
  <c r="Z31" i="6"/>
  <c r="Z32" i="6"/>
  <c r="Z34" i="6"/>
  <c r="J26" i="6"/>
  <c r="J27" i="6"/>
  <c r="J28" i="6"/>
  <c r="J29" i="6"/>
  <c r="J30" i="6"/>
  <c r="J31" i="6"/>
  <c r="J32" i="6"/>
  <c r="J34" i="6"/>
  <c r="J35" i="6"/>
  <c r="B33" i="6"/>
  <c r="AH33" i="6"/>
  <c r="AD33" i="6"/>
  <c r="Z33" i="6"/>
  <c r="V33" i="6"/>
  <c r="R33" i="6"/>
  <c r="P33" i="6"/>
  <c r="N33" i="6"/>
  <c r="L33" i="6"/>
  <c r="J33" i="6"/>
  <c r="D33" i="6"/>
  <c r="G33" i="6"/>
  <c r="E33" i="6"/>
  <c r="AH25" i="6"/>
  <c r="AD25" i="6"/>
  <c r="Z25" i="6"/>
  <c r="V25" i="6"/>
  <c r="R25" i="6"/>
  <c r="P25" i="6"/>
  <c r="N25" i="6"/>
  <c r="L25" i="6"/>
  <c r="J25" i="6"/>
  <c r="D25" i="6"/>
  <c r="G25" i="6"/>
  <c r="E25" i="6"/>
  <c r="B25" i="6"/>
  <c r="AK33" i="6"/>
  <c r="AG33" i="6"/>
  <c r="AC33" i="6"/>
  <c r="Y33" i="6"/>
  <c r="U33" i="6"/>
  <c r="Q33" i="6"/>
  <c r="M33" i="6"/>
  <c r="I33" i="6"/>
  <c r="F33" i="6"/>
  <c r="B37" i="6" l="1"/>
  <c r="V30" i="6"/>
  <c r="V29" i="6"/>
  <c r="V28" i="6"/>
  <c r="V26" i="6"/>
  <c r="T26" i="6"/>
  <c r="T27" i="6"/>
  <c r="T28" i="6"/>
  <c r="T29" i="6"/>
  <c r="T30" i="6"/>
  <c r="T31" i="6"/>
  <c r="T32" i="6"/>
  <c r="T34" i="6"/>
  <c r="T35" i="6"/>
  <c r="T25" i="6"/>
  <c r="T36" i="6"/>
  <c r="T38" i="6"/>
  <c r="AB26" i="6"/>
  <c r="AB27" i="6"/>
  <c r="AB28" i="6"/>
  <c r="AB29" i="6"/>
  <c r="AB30" i="6"/>
  <c r="AB31" i="6"/>
  <c r="AB32" i="6"/>
  <c r="AB34" i="6"/>
  <c r="AB25" i="6"/>
  <c r="AB35" i="6"/>
  <c r="AB36" i="6"/>
  <c r="AB38" i="6"/>
  <c r="AJ26" i="6"/>
  <c r="AJ27" i="6"/>
  <c r="AJ28" i="6"/>
  <c r="AJ29" i="6"/>
  <c r="AJ30" i="6"/>
  <c r="AJ31" i="6"/>
  <c r="AJ32" i="6"/>
  <c r="AJ34" i="6"/>
  <c r="AJ25" i="6"/>
  <c r="AJ35" i="6"/>
  <c r="AJ36" i="6"/>
  <c r="AJ38" i="6"/>
  <c r="C26" i="6"/>
  <c r="C27" i="6"/>
  <c r="C28" i="6"/>
  <c r="C29" i="6"/>
  <c r="C30" i="6"/>
  <c r="C31" i="6"/>
  <c r="C32" i="6"/>
  <c r="C34" i="6"/>
  <c r="C36" i="6"/>
  <c r="C38" i="6"/>
  <c r="C35" i="6"/>
  <c r="C25" i="6"/>
  <c r="H26" i="6"/>
  <c r="H27" i="6"/>
  <c r="H28" i="6"/>
  <c r="H29" i="6"/>
  <c r="H30" i="6"/>
  <c r="H31" i="6"/>
  <c r="H32" i="6"/>
  <c r="H34" i="6"/>
  <c r="H36" i="6"/>
  <c r="H38" i="6"/>
  <c r="H35" i="6"/>
  <c r="H25" i="6"/>
  <c r="K26" i="6"/>
  <c r="K27" i="6"/>
  <c r="K28" i="6"/>
  <c r="K29" i="6"/>
  <c r="K30" i="6"/>
  <c r="K31" i="6"/>
  <c r="K32" i="6"/>
  <c r="K34" i="6"/>
  <c r="K36" i="6"/>
  <c r="K38" i="6"/>
  <c r="K35" i="6"/>
  <c r="K25" i="6"/>
  <c r="O26" i="6"/>
  <c r="O27" i="6"/>
  <c r="O28" i="6"/>
  <c r="O29" i="6"/>
  <c r="O30" i="6"/>
  <c r="O31" i="6"/>
  <c r="O32" i="6"/>
  <c r="O34" i="6"/>
  <c r="O36" i="6"/>
  <c r="O38" i="6"/>
  <c r="O35" i="6"/>
  <c r="O25" i="6"/>
  <c r="S26" i="6"/>
  <c r="S27" i="6"/>
  <c r="S28" i="6"/>
  <c r="S29" i="6"/>
  <c r="S30" i="6"/>
  <c r="S31" i="6"/>
  <c r="S32" i="6"/>
  <c r="S34" i="6"/>
  <c r="S36" i="6"/>
  <c r="S38" i="6"/>
  <c r="S35" i="6"/>
  <c r="S25" i="6"/>
  <c r="W26" i="6"/>
  <c r="W27" i="6"/>
  <c r="W28" i="6"/>
  <c r="W29" i="6"/>
  <c r="W30" i="6"/>
  <c r="W31" i="6"/>
  <c r="W32" i="6"/>
  <c r="W35" i="6"/>
  <c r="W36" i="6"/>
  <c r="W38" i="6"/>
  <c r="W34" i="6"/>
  <c r="W25" i="6"/>
  <c r="AA26" i="6"/>
  <c r="AA27" i="6"/>
  <c r="AA28" i="6"/>
  <c r="AA29" i="6"/>
  <c r="AA30" i="6"/>
  <c r="AA31" i="6"/>
  <c r="AA32" i="6"/>
  <c r="AA35" i="6"/>
  <c r="AA36" i="6"/>
  <c r="AA38" i="6"/>
  <c r="AA34" i="6"/>
  <c r="AA25" i="6"/>
  <c r="AE26" i="6"/>
  <c r="AE27" i="6"/>
  <c r="AE28" i="6"/>
  <c r="AE29" i="6"/>
  <c r="AE30" i="6"/>
  <c r="AE31" i="6"/>
  <c r="AE32" i="6"/>
  <c r="AE35" i="6"/>
  <c r="AE36" i="6"/>
  <c r="AE38" i="6"/>
  <c r="AE34" i="6"/>
  <c r="AE25" i="6"/>
  <c r="AI26" i="6"/>
  <c r="AI27" i="6"/>
  <c r="AI28" i="6"/>
  <c r="AI29" i="6"/>
  <c r="AI30" i="6"/>
  <c r="AI31" i="6"/>
  <c r="AI32" i="6"/>
  <c r="AI35" i="6"/>
  <c r="AI36" i="6"/>
  <c r="AI38" i="6"/>
  <c r="AI34" i="6"/>
  <c r="AI25" i="6"/>
  <c r="T37" i="6"/>
  <c r="AB37" i="6"/>
  <c r="AJ37" i="6"/>
  <c r="C37" i="6"/>
  <c r="H37" i="6"/>
  <c r="K37" i="6"/>
  <c r="O37" i="6"/>
  <c r="S37" i="6"/>
  <c r="W37" i="6"/>
  <c r="AA37" i="6"/>
  <c r="AE37" i="6"/>
  <c r="AI37" i="6"/>
  <c r="X26" i="6"/>
  <c r="X27" i="6"/>
  <c r="X28" i="6"/>
  <c r="X29" i="6"/>
  <c r="X30" i="6"/>
  <c r="X31" i="6"/>
  <c r="X32" i="6"/>
  <c r="X34" i="6"/>
  <c r="X25" i="6"/>
  <c r="X35" i="6"/>
  <c r="X36" i="6"/>
  <c r="X38" i="6"/>
  <c r="AF26" i="6"/>
  <c r="AF27" i="6"/>
  <c r="AF28" i="6"/>
  <c r="AF29" i="6"/>
  <c r="AF30" i="6"/>
  <c r="AF31" i="6"/>
  <c r="AF32" i="6"/>
  <c r="AF34" i="6"/>
  <c r="AF25" i="6"/>
  <c r="AF35" i="6"/>
  <c r="AF36" i="6"/>
  <c r="AF38" i="6"/>
  <c r="F26" i="6"/>
  <c r="F27" i="6"/>
  <c r="F28" i="6"/>
  <c r="F29" i="6"/>
  <c r="F30" i="6"/>
  <c r="F31" i="6"/>
  <c r="F32" i="6"/>
  <c r="F34" i="6"/>
  <c r="F35" i="6"/>
  <c r="F36" i="6"/>
  <c r="F38" i="6"/>
  <c r="F25" i="6"/>
  <c r="I26" i="6"/>
  <c r="I27" i="6"/>
  <c r="I28" i="6"/>
  <c r="I29" i="6"/>
  <c r="I30" i="6"/>
  <c r="I31" i="6"/>
  <c r="I32" i="6"/>
  <c r="I34" i="6"/>
  <c r="I35" i="6"/>
  <c r="I36" i="6"/>
  <c r="I38" i="6"/>
  <c r="I25" i="6"/>
  <c r="M26" i="6"/>
  <c r="M27" i="6"/>
  <c r="M28" i="6"/>
  <c r="M29" i="6"/>
  <c r="M30" i="6"/>
  <c r="M31" i="6"/>
  <c r="M32" i="6"/>
  <c r="M34" i="6"/>
  <c r="M35" i="6"/>
  <c r="M36" i="6"/>
  <c r="M38" i="6"/>
  <c r="M25" i="6"/>
  <c r="Q26" i="6"/>
  <c r="Q27" i="6"/>
  <c r="Q28" i="6"/>
  <c r="Q29" i="6"/>
  <c r="Q30" i="6"/>
  <c r="Q31" i="6"/>
  <c r="Q32" i="6"/>
  <c r="Q34" i="6"/>
  <c r="Q35" i="6"/>
  <c r="Q36" i="6"/>
  <c r="Q38" i="6"/>
  <c r="Q25" i="6"/>
  <c r="U26" i="6"/>
  <c r="U27" i="6"/>
  <c r="U28" i="6"/>
  <c r="U29" i="6"/>
  <c r="U30" i="6"/>
  <c r="U31" i="6"/>
  <c r="U32" i="6"/>
  <c r="U34" i="6"/>
  <c r="U35" i="6"/>
  <c r="U36" i="6"/>
  <c r="U38" i="6"/>
  <c r="U25" i="6"/>
  <c r="Y26" i="6"/>
  <c r="Y27" i="6"/>
  <c r="Y28" i="6"/>
  <c r="Y29" i="6"/>
  <c r="Y30" i="6"/>
  <c r="Y31" i="6"/>
  <c r="Y32" i="6"/>
  <c r="Y34" i="6"/>
  <c r="Y35" i="6"/>
  <c r="Y36" i="6"/>
  <c r="Y38" i="6"/>
  <c r="Y25" i="6"/>
  <c r="AC26" i="6"/>
  <c r="AC27" i="6"/>
  <c r="AC28" i="6"/>
  <c r="AC29" i="6"/>
  <c r="AC30" i="6"/>
  <c r="AC31" i="6"/>
  <c r="AC32" i="6"/>
  <c r="AC34" i="6"/>
  <c r="AC35" i="6"/>
  <c r="AC36" i="6"/>
  <c r="AC38" i="6"/>
  <c r="AC25" i="6"/>
  <c r="AG26" i="6"/>
  <c r="AG27" i="6"/>
  <c r="AG28" i="6"/>
  <c r="AG29" i="6"/>
  <c r="AG30" i="6"/>
  <c r="AG31" i="6"/>
  <c r="AG32" i="6"/>
  <c r="AG34" i="6"/>
  <c r="AG35" i="6"/>
  <c r="AG36" i="6"/>
  <c r="AG38" i="6"/>
  <c r="AG25" i="6"/>
  <c r="AK26" i="6"/>
  <c r="AK27" i="6"/>
  <c r="AK28" i="6"/>
  <c r="AK29" i="6"/>
  <c r="AK30" i="6"/>
  <c r="AK31" i="6"/>
  <c r="AK32" i="6"/>
  <c r="AK34" i="6"/>
  <c r="AK35" i="6"/>
  <c r="AK36" i="6"/>
  <c r="AK38" i="6"/>
  <c r="AK25" i="6"/>
  <c r="T33" i="6"/>
  <c r="X33" i="6"/>
  <c r="AB33" i="6"/>
  <c r="AF33" i="6"/>
  <c r="AJ33" i="6"/>
  <c r="C33" i="6"/>
  <c r="H33" i="6"/>
  <c r="K33" i="6"/>
  <c r="O33" i="6"/>
  <c r="S33" i="6"/>
  <c r="W33" i="6"/>
  <c r="AA33" i="6"/>
  <c r="AE33" i="6"/>
  <c r="AI33" i="6"/>
  <c r="X37" i="6"/>
  <c r="AF37" i="6"/>
  <c r="F37" i="6"/>
  <c r="I37" i="6"/>
  <c r="M37" i="6"/>
  <c r="Q37" i="6"/>
  <c r="U37" i="6"/>
  <c r="Y37" i="6"/>
  <c r="AC37" i="6"/>
  <c r="AG37" i="6"/>
  <c r="AK37" i="6"/>
  <c r="B5" i="9"/>
  <c r="B25" i="9" s="1"/>
  <c r="B31" i="9"/>
  <c r="B29" i="9"/>
  <c r="B34" i="9"/>
  <c r="B27" i="9"/>
  <c r="B33" i="9"/>
  <c r="B35" i="9"/>
  <c r="B36" i="9"/>
  <c r="B38" i="9"/>
  <c r="B26" i="9"/>
  <c r="B37" i="9"/>
  <c r="B30" i="9"/>
  <c r="B32" i="9"/>
  <c r="B28" i="9"/>
  <c r="E3" i="32"/>
  <c r="I3" i="32" s="1"/>
  <c r="D9" i="32"/>
  <c r="B30" i="32" s="1"/>
  <c r="E9" i="32"/>
  <c r="I9" i="32" s="1"/>
  <c r="D4" i="32"/>
  <c r="B25" i="32" s="1"/>
  <c r="E4" i="32"/>
  <c r="I4" i="32" s="1"/>
  <c r="E18" i="32"/>
  <c r="E12" i="32"/>
  <c r="I11" i="32"/>
  <c r="E8" i="32"/>
  <c r="I8" i="32" s="1"/>
  <c r="D6" i="32"/>
  <c r="B27" i="32" s="1"/>
  <c r="E6" i="32"/>
  <c r="I6" i="32" s="1"/>
  <c r="D5" i="32"/>
  <c r="B26" i="32" s="1"/>
  <c r="E5" i="32"/>
  <c r="I5" i="32" s="1"/>
  <c r="D13" i="32"/>
  <c r="B33" i="32" s="1"/>
  <c r="E13" i="32"/>
  <c r="I12" i="32" s="1"/>
  <c r="D15" i="32"/>
  <c r="D8" i="32"/>
  <c r="B29" i="32" s="1"/>
  <c r="D12" i="32"/>
  <c r="B32" i="32" s="1"/>
  <c r="D14" i="32"/>
  <c r="B34" i="32" s="1"/>
  <c r="E14" i="32"/>
  <c r="I13" i="32" s="1"/>
  <c r="D10" i="32"/>
  <c r="B31" i="32" s="1"/>
  <c r="E10" i="32"/>
  <c r="I10" i="32" s="1"/>
  <c r="D7" i="32"/>
  <c r="B28" i="32" s="1"/>
  <c r="E7" i="32"/>
  <c r="I7" i="32" s="1"/>
  <c r="E17" i="32"/>
  <c r="D3" i="32"/>
  <c r="B24" i="32" s="1"/>
  <c r="E19" i="32"/>
  <c r="E15" i="32" l="1"/>
  <c r="D11" i="32"/>
  <c r="D16" i="32" s="1"/>
  <c r="E11" i="32"/>
  <c r="E16" i="32" l="1"/>
</calcChain>
</file>

<file path=xl/sharedStrings.xml><?xml version="1.0" encoding="utf-8"?>
<sst xmlns="http://schemas.openxmlformats.org/spreadsheetml/2006/main" count="1605" uniqueCount="520">
  <si>
    <t>Designador</t>
  </si>
  <si>
    <t>A320</t>
  </si>
  <si>
    <t>BE9L</t>
  </si>
  <si>
    <t>B350</t>
  </si>
  <si>
    <t>B737</t>
  </si>
  <si>
    <t>JS32</t>
  </si>
  <si>
    <t>DH8B</t>
  </si>
  <si>
    <t>A318</t>
  </si>
  <si>
    <t>A319</t>
  </si>
  <si>
    <t>A332</t>
  </si>
  <si>
    <t>B763</t>
  </si>
  <si>
    <t>F50</t>
  </si>
  <si>
    <t>B744</t>
  </si>
  <si>
    <t>E190</t>
  </si>
  <si>
    <t>B722</t>
  </si>
  <si>
    <t>A119</t>
  </si>
  <si>
    <t>B212</t>
  </si>
  <si>
    <t>B412</t>
  </si>
  <si>
    <t>C188</t>
  </si>
  <si>
    <t>B190</t>
  </si>
  <si>
    <t>AN26</t>
  </si>
  <si>
    <t>AN32</t>
  </si>
  <si>
    <t>DC3</t>
  </si>
  <si>
    <t>C182</t>
  </si>
  <si>
    <t>C206</t>
  </si>
  <si>
    <t>PA25</t>
  </si>
  <si>
    <t>PA36</t>
  </si>
  <si>
    <t>AC90</t>
  </si>
  <si>
    <t>C172</t>
  </si>
  <si>
    <t>PA28</t>
  </si>
  <si>
    <t>PA31</t>
  </si>
  <si>
    <t>PA32</t>
  </si>
  <si>
    <t>PA34</t>
  </si>
  <si>
    <t>C210</t>
  </si>
  <si>
    <t>C414</t>
  </si>
  <si>
    <t>PA23</t>
  </si>
  <si>
    <t>B06</t>
  </si>
  <si>
    <t>AS50</t>
  </si>
  <si>
    <t>R44</t>
  </si>
  <si>
    <t>C303</t>
  </si>
  <si>
    <t>H500</t>
  </si>
  <si>
    <t>MI8</t>
  </si>
  <si>
    <t>C208</t>
  </si>
  <si>
    <t>B200</t>
  </si>
  <si>
    <t>BE20</t>
  </si>
  <si>
    <t>BE40</t>
  </si>
  <si>
    <t>L410</t>
  </si>
  <si>
    <t>C402</t>
  </si>
  <si>
    <t>EC45</t>
  </si>
  <si>
    <t>COSTOS  TOTALES</t>
  </si>
  <si>
    <t xml:space="preserve">Total Tripulación Comando </t>
  </si>
  <si>
    <t xml:space="preserve">Total Tripulación Cabina </t>
  </si>
  <si>
    <t xml:space="preserve">Total Seguros </t>
  </si>
  <si>
    <t xml:space="preserve">Total Servicios Aeronaúticos </t>
  </si>
  <si>
    <t xml:space="preserve">Total Mantenimiento </t>
  </si>
  <si>
    <t xml:space="preserve">Total Servicio a Pasajeros </t>
  </si>
  <si>
    <t xml:space="preserve">Total Combustible </t>
  </si>
  <si>
    <t xml:space="preserve">Total Depreciación </t>
  </si>
  <si>
    <t xml:space="preserve">Total Arriendo </t>
  </si>
  <si>
    <t xml:space="preserve">Total Administración </t>
  </si>
  <si>
    <t xml:space="preserve">Total Ventas </t>
  </si>
  <si>
    <t xml:space="preserve">Total Financieros </t>
  </si>
  <si>
    <t>TOTAL COSTOS DIRECTOS</t>
  </si>
  <si>
    <t>TOTAL COSTOS INDIRECTOS</t>
  </si>
  <si>
    <t>COSTOS TOTALES</t>
  </si>
  <si>
    <t>PARTICIPACION</t>
  </si>
  <si>
    <t>Total Combustible</t>
  </si>
  <si>
    <t>Total Ventas</t>
  </si>
  <si>
    <t>Total Tripulación Comando</t>
  </si>
  <si>
    <t>Total Seguros</t>
  </si>
  <si>
    <t>Total Depreciación</t>
  </si>
  <si>
    <t>Total Financieros</t>
  </si>
  <si>
    <t>COSTOS DIRECTOS</t>
  </si>
  <si>
    <t>COSTOS INDIRECTOS</t>
  </si>
  <si>
    <t xml:space="preserve">TRABAJOS AEREOS ESPECIALES - AVIACION AGRICOLA - COSTOS DE OPERACIÓN  </t>
  </si>
  <si>
    <t>EMPRESAS DE TRANSPORTE AÉREO  CARGA I SEMESTRE</t>
  </si>
  <si>
    <t xml:space="preserve">EMPRESAS DE TRANSPORTE AÉREO  COMERCIAL REGIONAL  I SEMESTRE </t>
  </si>
  <si>
    <t>EMPRESAS DE TRANSPORTE AÉREO PASAJEROS REGULAR NACIONAL  I SEMESTRE</t>
  </si>
  <si>
    <t>EMPRESAS DE TRANSPORTE AÉREO - AEROTAXIS  I SEMESTRE</t>
  </si>
  <si>
    <t>TRABAJOS AEREOS ESPECIALES I SEMESTRE</t>
  </si>
  <si>
    <t>TRABAJOS AEREOS ESPECIALES  - AVIACION AGRICOLA  - I SEMESTRE</t>
  </si>
  <si>
    <t>PAG</t>
  </si>
  <si>
    <t>CONCEPTO</t>
  </si>
  <si>
    <t xml:space="preserve">EMPRESAS DE TRANSPORTE AÉREO PASAJEROS REGULAR NACIONAL   -  COSTOS DE OPERACIÓN POR TIPO DE AERONAVE   </t>
  </si>
  <si>
    <t>C O N T E N I D O</t>
  </si>
  <si>
    <t>SDK</t>
  </si>
  <si>
    <t>AEROSUCRE S.A.</t>
  </si>
  <si>
    <t>B727</t>
  </si>
  <si>
    <t>CARGOLUX AIRLINES INTERNATIONAL S.A. SUCURSAL COLOMBIA.</t>
  </si>
  <si>
    <t>LAE</t>
  </si>
  <si>
    <t>MASAIR. AEROTRANSPORTES MAS DE CARGA SUCURSAL COL.</t>
  </si>
  <si>
    <t>ABSA AEROLINEAS BRASILERAS S.A</t>
  </si>
  <si>
    <t>ALIANSA S.A. AEROLINEAS ANDINAS</t>
  </si>
  <si>
    <t>AEROLINEAS GALAPAGOS S.A. AEROGAL SUCURSAL COLOMBIANA</t>
  </si>
  <si>
    <t>SPIRIT AIRLINES INC</t>
  </si>
  <si>
    <t>JETBLUE AIRWAYS CORPORATION-SUCURSAL COLOMBIA</t>
  </si>
  <si>
    <t>AEROLINEAS ARGENTINAS</t>
  </si>
  <si>
    <t>A346</t>
  </si>
  <si>
    <t>AEROVIAS DE MEXICO S. A. AEROMEXICO SUCURSAL COLOMBIA</t>
  </si>
  <si>
    <t>B738</t>
  </si>
  <si>
    <t>B752</t>
  </si>
  <si>
    <t>INSEL AIR INTERNATIONAL B V SUCURSAL COLOMBIA</t>
  </si>
  <si>
    <t>ANQ</t>
  </si>
  <si>
    <t>AEROLINEA DE ANTIOQUIA S.A</t>
  </si>
  <si>
    <t>EFY</t>
  </si>
  <si>
    <t>RIO SUR S. A.</t>
  </si>
  <si>
    <t>CENTRAL CHARTER DE COLOMBIA S.A.</t>
  </si>
  <si>
    <t>LANS S.A.S. LINEAS AEREAS DEL NORTE DE SANTANDER S.A.S.</t>
  </si>
  <si>
    <t>AEROESTAR LTDA</t>
  </si>
  <si>
    <t>AVA</t>
  </si>
  <si>
    <t>ARE</t>
  </si>
  <si>
    <t>RPB</t>
  </si>
  <si>
    <t>DEUTSCHE LUFTHANSA AKTIENGESELLSCHAFT</t>
  </si>
  <si>
    <t>TPA</t>
  </si>
  <si>
    <t xml:space="preserve">EMPRESAS DE TRANSPORTE AÉREO PASAJEROS REGULAR INTERNACIONAL  I SEMESTRE </t>
  </si>
  <si>
    <t xml:space="preserve">EMPRESAS DE TRANSPORTE AÉREO CARGA INTERNACIONAL  I  SEMESTRE </t>
  </si>
  <si>
    <t>No. EMPRE. PRESENTARON INFORME</t>
  </si>
  <si>
    <t>% CUMPLIMIENTO</t>
  </si>
  <si>
    <t>TRANASPORTE AÉREO CARGA INTERNACIONAL</t>
  </si>
  <si>
    <t>TRANSPORTE AÉREO CARGA NACIONAL</t>
  </si>
  <si>
    <t>TRANSPORTE AÉREO PASAJEROS REGULAR INTRNACIONAL</t>
  </si>
  <si>
    <t>TRANSPORTE AÉREO PASAJEROS REGULAR NACIONAL</t>
  </si>
  <si>
    <t>TRANSPORTE AÉREO  COMERCIAL REGIONAL</t>
  </si>
  <si>
    <t>TRANSPORTE AÉREO  NO REGULAR  -AEROTAXIS</t>
  </si>
  <si>
    <t>TOTAL EMPRESAS VIGENTES</t>
  </si>
  <si>
    <t>TRABAJOS AÉREOS ESPECIALES - AVIACION AGRICOLA</t>
  </si>
  <si>
    <t>MODALIDADES</t>
  </si>
  <si>
    <t>TRANSPORTE AÉREO ESPECIAL DE CARGA</t>
  </si>
  <si>
    <r>
      <t xml:space="preserve">TRABAJOS AÉREOS ESPECIALES: </t>
    </r>
    <r>
      <rPr>
        <sz val="10"/>
        <color theme="1"/>
        <rFont val="Calibri"/>
        <family val="2"/>
      </rPr>
      <t>(Publicidad, aerofotografía, ambulancia, etc.)</t>
    </r>
  </si>
  <si>
    <t>RELACION EMPRESAS - TIPO AERONAVE</t>
  </si>
  <si>
    <t>COBERTURA</t>
  </si>
  <si>
    <t>BE30</t>
  </si>
  <si>
    <t>CHARTER DEL CARIBE S.A.S.</t>
  </si>
  <si>
    <t>M18</t>
  </si>
  <si>
    <t>Actividad1</t>
  </si>
  <si>
    <t>TA</t>
  </si>
  <si>
    <t>PA</t>
  </si>
  <si>
    <t>AG</t>
  </si>
  <si>
    <t>CA</t>
  </si>
  <si>
    <t>CE</t>
  </si>
  <si>
    <t>CR</t>
  </si>
  <si>
    <t>PROMEDIO</t>
  </si>
  <si>
    <t>AMERICAN AIR LINES</t>
  </si>
  <si>
    <t>AIR CANADA SUCURSAL COLOMBIA</t>
  </si>
  <si>
    <t>D328</t>
  </si>
  <si>
    <t>JS41</t>
  </si>
  <si>
    <t>B772</t>
  </si>
  <si>
    <t>LAN PERU S.A. SUCURSAL COLOMBIA</t>
  </si>
  <si>
    <t>A321</t>
  </si>
  <si>
    <t>SS2T</t>
  </si>
  <si>
    <t>AT3P</t>
  </si>
  <si>
    <t>FUMIGACION AEREA Y SERVICIOS ESPECIALES SAS</t>
  </si>
  <si>
    <t>SANIDAD VEGETAL CRUZ VERDE S.A.S.</t>
  </si>
  <si>
    <t>FUNDACION CARDIOVASCULAR DE COLOMBIA</t>
  </si>
  <si>
    <t>LJ31</t>
  </si>
  <si>
    <t>AS55</t>
  </si>
  <si>
    <t>BK17</t>
  </si>
  <si>
    <t>LJ35</t>
  </si>
  <si>
    <t>LATINOAMERICANA DE SERVICIOS AEREO S.A.S. LASER AEREO S.A.S.</t>
  </si>
  <si>
    <t>AMBULANCIAS AEREAS DE COLOMBIA S.A.S.</t>
  </si>
  <si>
    <t>C421</t>
  </si>
  <si>
    <t>AIR COLOMBIA S.A.S.</t>
  </si>
  <si>
    <t>DESIGNADOR</t>
  </si>
  <si>
    <t xml:space="preserve">EMPRESA </t>
  </si>
  <si>
    <t>EMPRESA</t>
  </si>
  <si>
    <t>TPU</t>
  </si>
  <si>
    <t>ARG</t>
  </si>
  <si>
    <t>IBE</t>
  </si>
  <si>
    <t>AMX</t>
  </si>
  <si>
    <t>AAL</t>
  </si>
  <si>
    <t>TAE</t>
  </si>
  <si>
    <t>INC</t>
  </si>
  <si>
    <r>
      <rPr>
        <b/>
        <sz val="8"/>
        <color theme="1"/>
        <rFont val="Calibri"/>
        <family val="2"/>
      </rPr>
      <t xml:space="preserve">Fuente: </t>
    </r>
    <r>
      <rPr>
        <sz val="8"/>
        <color theme="1"/>
        <rFont val="Calibri"/>
        <family val="2"/>
      </rPr>
      <t>Empresas de transporte aéreo regular de pasajeros nacional</t>
    </r>
  </si>
  <si>
    <r>
      <rPr>
        <b/>
        <sz val="8"/>
        <color theme="1"/>
        <rFont val="Calibri"/>
        <family val="2"/>
      </rPr>
      <t>Fuente:</t>
    </r>
    <r>
      <rPr>
        <sz val="8"/>
        <color theme="1"/>
        <rFont val="Calibri"/>
        <family val="2"/>
      </rPr>
      <t xml:space="preserve"> Empresas de transporte aéreo carga nacional</t>
    </r>
  </si>
  <si>
    <r>
      <rPr>
        <b/>
        <sz val="8"/>
        <color theme="1"/>
        <rFont val="Calibri"/>
        <family val="2"/>
      </rPr>
      <t>Notas:</t>
    </r>
    <r>
      <rPr>
        <sz val="8"/>
        <color theme="1"/>
        <rFont val="Calibri"/>
        <family val="2"/>
      </rPr>
      <t xml:space="preserve"> La información que contiene este documento es el promedio ponderado por el No. De horas.</t>
    </r>
  </si>
  <si>
    <t>CLX</t>
  </si>
  <si>
    <t>TRANSPORTE AÉREO PASAJEROS REGULAR INTERNACIONAL</t>
  </si>
  <si>
    <t>1EH-1FC</t>
  </si>
  <si>
    <t>1EH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</si>
  <si>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de transporte aérea Comercial Regional</t>
    </r>
  </si>
  <si>
    <t>Número Horas</t>
  </si>
  <si>
    <t>Número Vuelos</t>
  </si>
  <si>
    <t>Número   Aeronaves</t>
  </si>
  <si>
    <t>1GH</t>
  </si>
  <si>
    <t>1CE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</si>
  <si>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 de transporte aéreo especial de carga</t>
    </r>
  </si>
  <si>
    <t xml:space="preserve">ESPECIAL DE CARGA - COSTOS DE OPERACIÓN  </t>
  </si>
  <si>
    <t>ESPECIAL DE CARGA  - I SEMESTRE</t>
  </si>
  <si>
    <t>1GQ</t>
  </si>
  <si>
    <t>0DZ</t>
  </si>
  <si>
    <t>OAA</t>
  </si>
  <si>
    <t xml:space="preserve">Fuente: Empresas Trabajos Aéreos Especiales 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</si>
  <si>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 xml:space="preserve">: Empresas de Aviación Agricola </t>
    </r>
  </si>
  <si>
    <t>HEL</t>
  </si>
  <si>
    <t>1DO</t>
  </si>
  <si>
    <t>1FQ</t>
  </si>
  <si>
    <t>1FU</t>
  </si>
  <si>
    <t>1BP</t>
  </si>
  <si>
    <t>1DS</t>
  </si>
  <si>
    <t>1DF</t>
  </si>
  <si>
    <t>1DW</t>
  </si>
  <si>
    <t>1BE</t>
  </si>
  <si>
    <t>1GP</t>
  </si>
  <si>
    <t>1DO-1FL</t>
  </si>
  <si>
    <t>1CP-1DW-1FL</t>
  </si>
  <si>
    <t>1ED</t>
  </si>
  <si>
    <t>1DY</t>
  </si>
  <si>
    <t>1GC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</si>
  <si>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Aéreas no regulares Aerotaxis</t>
    </r>
  </si>
  <si>
    <t>EMPRESAS</t>
  </si>
  <si>
    <t>TOTALES 2013</t>
  </si>
  <si>
    <t>VARIACIÓN</t>
  </si>
  <si>
    <t xml:space="preserve">Combustible </t>
  </si>
  <si>
    <t xml:space="preserve">Administración </t>
  </si>
  <si>
    <t xml:space="preserve">Mantenimiento </t>
  </si>
  <si>
    <t xml:space="preserve">Arriendo </t>
  </si>
  <si>
    <t xml:space="preserve">Servicios Aeronaúticos </t>
  </si>
  <si>
    <t xml:space="preserve"> Arriendo </t>
  </si>
  <si>
    <t>Sigla</t>
  </si>
  <si>
    <t>Razon Social</t>
  </si>
  <si>
    <t>0BM</t>
  </si>
  <si>
    <t>ODV</t>
  </si>
  <si>
    <t>0BN</t>
  </si>
  <si>
    <t>0DQ</t>
  </si>
  <si>
    <t>AMA LTDA. AVIONES Y MAQUINARIAS AGRICOLAS</t>
  </si>
  <si>
    <t>0BS</t>
  </si>
  <si>
    <t>CELTA LTDA. COMPANIA ESPECIALIZADA EN TRABAJOS AEROAGRICOLAS</t>
  </si>
  <si>
    <t>0BV</t>
  </si>
  <si>
    <t>COALCESAR LTDA. COOP MULTIACTIVA ALGODONERA DEL DEPTO DEL CESAR</t>
  </si>
  <si>
    <t>0BT</t>
  </si>
  <si>
    <t>0BH</t>
  </si>
  <si>
    <t>0BR</t>
  </si>
  <si>
    <t>0DY</t>
  </si>
  <si>
    <t>0CC</t>
  </si>
  <si>
    <t>FAGA LTDA. FUMIGACIONES AEREAS GAVIOTAS CIA.</t>
  </si>
  <si>
    <t>A188</t>
  </si>
  <si>
    <t>0DS</t>
  </si>
  <si>
    <t>0CJ</t>
  </si>
  <si>
    <t>FARI LTDA. FUMIGACIONES AEREAS DEL ARIARI</t>
  </si>
  <si>
    <t>0CM</t>
  </si>
  <si>
    <t>0CT</t>
  </si>
  <si>
    <t>FUMIGACIONES AEREAS DEL NORTE S.A.S.</t>
  </si>
  <si>
    <t>0DL</t>
  </si>
  <si>
    <t>0DC</t>
  </si>
  <si>
    <t>SAMA LTDA. SOCIEDAD AEROAGRICOLA DE MAGANGUE</t>
  </si>
  <si>
    <t>0DH</t>
  </si>
  <si>
    <t>SANIDAD AEROAGRICOLA SANAR S.A.S.</t>
  </si>
  <si>
    <t>0DD</t>
  </si>
  <si>
    <t>0DR</t>
  </si>
  <si>
    <t>0DT</t>
  </si>
  <si>
    <t>SERVICIOS AEROAGRICOLAS DEL CASANARE S.A.S. SAAC S.A.S</t>
  </si>
  <si>
    <t>0CP</t>
  </si>
  <si>
    <t>0CR</t>
  </si>
  <si>
    <t>0DX</t>
  </si>
  <si>
    <t>TUS</t>
  </si>
  <si>
    <t>FDX</t>
  </si>
  <si>
    <t>FEDERAL EXPRESS CORPORATION</t>
  </si>
  <si>
    <t>FWL</t>
  </si>
  <si>
    <t>FLORIDA WEST INTERNATIONAL AIRWAYS INC. SUCURSAL COLOMBIA</t>
  </si>
  <si>
    <t>LINEA AEREA CARGUERA DE COLOMBIA S.A. LAN CARGO COLOMBIA O LAN CARGO COLOMBIA S.A. O LANCO</t>
  </si>
  <si>
    <t>MAA</t>
  </si>
  <si>
    <t>UPS</t>
  </si>
  <si>
    <t>UNITED PARCEL SERVICE CO. SUCURSAL COLOMBIA</t>
  </si>
  <si>
    <t>KRE</t>
  </si>
  <si>
    <t>6AD</t>
  </si>
  <si>
    <t>6AF</t>
  </si>
  <si>
    <t>LAU</t>
  </si>
  <si>
    <t>B721</t>
  </si>
  <si>
    <t>SDV</t>
  </si>
  <si>
    <t>1FC</t>
  </si>
  <si>
    <t>AIJ</t>
  </si>
  <si>
    <t>ABC AEROLINEAS SA DE CV SUCURSAL COLOMBIA</t>
  </si>
  <si>
    <t>GLG</t>
  </si>
  <si>
    <t>ACA</t>
  </si>
  <si>
    <t>CMP</t>
  </si>
  <si>
    <t>DLH</t>
  </si>
  <si>
    <t>JBU</t>
  </si>
  <si>
    <t>LRC</t>
  </si>
  <si>
    <t>LACSA LINEAS AEREAS COSTARRICENSES S.A.</t>
  </si>
  <si>
    <t>LPE</t>
  </si>
  <si>
    <t>LAN</t>
  </si>
  <si>
    <t>LATAM AIRLINES GROUP S.A, ANTES LAN AIRLINES S. A</t>
  </si>
  <si>
    <t>NKS</t>
  </si>
  <si>
    <t>TAI</t>
  </si>
  <si>
    <t>TACA INTERNATIONAL AIRLINES S A SUCURSAL COLOMBIA</t>
  </si>
  <si>
    <t>UAL</t>
  </si>
  <si>
    <t>1AE</t>
  </si>
  <si>
    <t>AEROCHARTER ANDINA S. A.S.</t>
  </si>
  <si>
    <t>1GK</t>
  </si>
  <si>
    <t>R22</t>
  </si>
  <si>
    <t>1AP</t>
  </si>
  <si>
    <t>AEROGALAN LTDA. LINEAS AEREAS GALAN</t>
  </si>
  <si>
    <t>1BB</t>
  </si>
  <si>
    <t>1AS</t>
  </si>
  <si>
    <t>1AM</t>
  </si>
  <si>
    <t>AEROTAXI DEL UPIA S.A.S. AERUPIA S.A.S.</t>
  </si>
  <si>
    <t>1GU</t>
  </si>
  <si>
    <t>1BT</t>
  </si>
  <si>
    <t>1CG</t>
  </si>
  <si>
    <t>AJS</t>
  </si>
  <si>
    <t>3GH</t>
  </si>
  <si>
    <t>1BO</t>
  </si>
  <si>
    <t>1GM</t>
  </si>
  <si>
    <t>DELTA HELICOPTEROS S.A.S.</t>
  </si>
  <si>
    <t>1FZ</t>
  </si>
  <si>
    <t>1CP</t>
  </si>
  <si>
    <t>1GB</t>
  </si>
  <si>
    <t>HELIGOLFO S.A.S.</t>
  </si>
  <si>
    <t>1BC</t>
  </si>
  <si>
    <t>LJ60</t>
  </si>
  <si>
    <t>LLANERA DE AVIACION S.A.S.</t>
  </si>
  <si>
    <t>1GI</t>
  </si>
  <si>
    <t>NACIONAL DE AVIACION, S. A.</t>
  </si>
  <si>
    <t>1GR</t>
  </si>
  <si>
    <t>PACIFICA DE AVIACION S.A.S.</t>
  </si>
  <si>
    <t>1EE</t>
  </si>
  <si>
    <t>1EG</t>
  </si>
  <si>
    <t>E120</t>
  </si>
  <si>
    <t>1GS</t>
  </si>
  <si>
    <t>1GV</t>
  </si>
  <si>
    <t>TAXI AEREO DE LA COSTA TAXCO S.A.S.</t>
  </si>
  <si>
    <t>1EY</t>
  </si>
  <si>
    <t>1CW</t>
  </si>
  <si>
    <t>1FL</t>
  </si>
  <si>
    <t>VIAS AEREAS NACIONALES VIANA S.A.S.</t>
  </si>
  <si>
    <t>0EB</t>
  </si>
  <si>
    <t>ISATECH CORPORATION S A S</t>
  </si>
  <si>
    <t>0DW</t>
  </si>
  <si>
    <t>0EC</t>
  </si>
  <si>
    <t>1GT</t>
  </si>
  <si>
    <t>SERVICIO AEREO MEDICALIZADO Y FUNDAMENTAL S.A.S. MEDICALFLY S.A.S.</t>
  </si>
  <si>
    <t>AT76</t>
  </si>
  <si>
    <t>AIRES S A Y/O LAN COLOMBIA AIRLINES S A Y/O LAN COLOMBIA AIRLINES</t>
  </si>
  <si>
    <t>VVC</t>
  </si>
  <si>
    <t>% DE COBERTURA</t>
  </si>
  <si>
    <t>% COBERTURA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</si>
  <si>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Las siguientes empresas no presentaron costos de operación del I Semestre de 2014</t>
    </r>
  </si>
  <si>
    <t>CONCEPTOS</t>
  </si>
  <si>
    <t>PARTICIPACIÓN %</t>
  </si>
  <si>
    <t>VARIACIÓN %</t>
  </si>
  <si>
    <t xml:space="preserve">TRIPULACION </t>
  </si>
  <si>
    <t>SEGUROS</t>
  </si>
  <si>
    <t>SERV. AERON.</t>
  </si>
  <si>
    <t>MANTENIMIENTO</t>
  </si>
  <si>
    <t>SERV. A PAX</t>
  </si>
  <si>
    <t>COMBUSTIBLE</t>
  </si>
  <si>
    <t>DEPRECIACIÓN</t>
  </si>
  <si>
    <t>ARRIENDO</t>
  </si>
  <si>
    <t>ADMINISTRACIÓN</t>
  </si>
  <si>
    <t>VENTAS</t>
  </si>
  <si>
    <t>FINANCIERO</t>
  </si>
  <si>
    <t>TOTAL No. HORAS</t>
  </si>
  <si>
    <t>TOTAL No. VUELOS</t>
  </si>
  <si>
    <t>TOTAL No. AERONAVES</t>
  </si>
  <si>
    <t>PARTICIPACIÓN</t>
  </si>
  <si>
    <t xml:space="preserve">COMPARATIVO COSTOS DE OPERACIÓN PROMEDIO  TRANSPORTE AÉREO REGULAR DOMESTICO I SEMESTRE </t>
  </si>
  <si>
    <t>I SEM 2014</t>
  </si>
  <si>
    <t>6AD-6AF-SDK</t>
  </si>
  <si>
    <t xml:space="preserve">EMPRESAS DE TRANSPORTE AÉREO  COMERCIAL REGIONAL </t>
  </si>
  <si>
    <t xml:space="preserve">EMPRESAS DE TRANSPORTE AÉREO  CARGA </t>
  </si>
  <si>
    <t>1GQ-1GT</t>
  </si>
  <si>
    <t>0EB-0DW</t>
  </si>
  <si>
    <t xml:space="preserve">SIGLA </t>
  </si>
  <si>
    <t>AERO SANIDAD AGRICOLA S. A. S. ASA S.A.S.</t>
  </si>
  <si>
    <t>AEROSERVICIOS MAJAGUAL LTDA ASEM LTDA</t>
  </si>
  <si>
    <t>AGRICOLA DE SERVICIOS AEREOS DEL META ASAM LTDA</t>
  </si>
  <si>
    <t>ARROCEROS FUMIGADORES ASOCIADOS S.A. - ARFA S.A.</t>
  </si>
  <si>
    <t>0BL</t>
  </si>
  <si>
    <t>AVIAL LTDA. APLICACIONES AERO-AGRICOLAS</t>
  </si>
  <si>
    <t>0DO</t>
  </si>
  <si>
    <t>AVIOCOL LTDA. FUMIGACION AEREA</t>
  </si>
  <si>
    <t>0BP</t>
  </si>
  <si>
    <t>COMPAÑIA AERO AGRICOLA INTEGRAL S.A.S. CAAISA</t>
  </si>
  <si>
    <t>AT43</t>
  </si>
  <si>
    <t>COMPAÑIA AEROAGRICOLA DE LOS LLANOS S.A.S. AGILL S.A.S. (ANTES COMPAÑIA AEROAGRICOLA GIRARDOT LTDA. AGIL LTDA.)</t>
  </si>
  <si>
    <t>COMPAÑIA AEROFUMIGACIONES CALIMA S.A.S. CALIMA S.A.S.</t>
  </si>
  <si>
    <t>COMPAÑIA COLOMBIANA DE AEROSERVICIOS CCA LTDA.</t>
  </si>
  <si>
    <t>FAGAN S. EN C. FUMIGACION AEREA LOS GAVANES</t>
  </si>
  <si>
    <t>FUMIVILLA LTDA FUMIGACIONES AEREAS DE VILLANUEVA LIMITADA</t>
  </si>
  <si>
    <t>SAFUCO LTDA. SERVICIO AEREO DE FUMIGACION COLOMBIANA</t>
  </si>
  <si>
    <t>0DA</t>
  </si>
  <si>
    <t>SERVICIO AEREO DEL ORIENTE S.A.S</t>
  </si>
  <si>
    <t>SERVICIOS AEROAGRICOLAS DEL LLANO S.A.S SADELL S.A.S</t>
  </si>
  <si>
    <t>0DK</t>
  </si>
  <si>
    <t>SERVICIOS AGRICOLAS FIBA S.A</t>
  </si>
  <si>
    <t>SERVICIOS DE FUMIGACION AEREA GARAY S.A.S. FUMIGARAY S.A.S.</t>
  </si>
  <si>
    <t>TRABAJOS AÉREOS ESPECIALES AVIACIÓN AGRÍCOLA LIMITADA TAES LTDA.</t>
  </si>
  <si>
    <t>B753</t>
  </si>
  <si>
    <t xml:space="preserve">CA NAL </t>
  </si>
  <si>
    <t>LINEAS AEREAS SURAMERICANAS S.A. LAS</t>
  </si>
  <si>
    <t>SELVA LTDA. SERVICIO AEREO DEL VAUPES</t>
  </si>
  <si>
    <t>SOCIEDAD AEREA DEL CAQUETA - SADELCA S.C.A.</t>
  </si>
  <si>
    <t>TAMPA CARGO S.A.S</t>
  </si>
  <si>
    <t>AEROLINEA DEL CARIBE S.A. - AER CARIBE S.A.</t>
  </si>
  <si>
    <t>AVIONES Y HELICOPTEROS DE COLOMBIA AVIHECO S.A.</t>
  </si>
  <si>
    <t>SERVICIO AEREO DE CAPURGANA S.A. - SEARCA S.A.</t>
  </si>
  <si>
    <t>TRANSPORTE AEREO DE COLOMBIA S.A. TAC S.A.</t>
  </si>
  <si>
    <t>AIR PANAMA SUCURSAL COLOMBIA</t>
  </si>
  <si>
    <t>PST</t>
  </si>
  <si>
    <t>F100</t>
  </si>
  <si>
    <t>COMPAÑIA PANAMEÑA DE AVIACION S.A.</t>
  </si>
  <si>
    <t>EMPRESA PUBLICA TAME LINEA AEREA DEL ECUADOR TAME EP SUCURSAL COLOMBIA. SIGLA TAME EP SUCURSAL COLOM</t>
  </si>
  <si>
    <t xml:space="preserve">IBERIA LINEAS AEREAS DE ESPANA SOCIEDAD ANONIMA </t>
  </si>
  <si>
    <t>MD82</t>
  </si>
  <si>
    <t>OCEANAIR LINHAS AEREAS S A SUCURSAL COLOMBIA</t>
  </si>
  <si>
    <t>ONE</t>
  </si>
  <si>
    <t>TRANS AMERICAN AIRLINES SA - TRANS AM S.A.</t>
  </si>
  <si>
    <t>UNITED AIRLINES INC.</t>
  </si>
  <si>
    <t>AERO APOYO LTDA. TRANSPORTE AEREO DE APOYO PETROLERO</t>
  </si>
  <si>
    <t>AERO TAXI GUAYMARAL ATG S.A.S.</t>
  </si>
  <si>
    <t>AEROEXPRESS S.A.S.</t>
  </si>
  <si>
    <t>R66</t>
  </si>
  <si>
    <t>AEROLINEAS DEL LLANO S.A.S. - ALLAS S.A.S.</t>
  </si>
  <si>
    <t>AEROLINEAS LLANERAS LTDA. - ARALL LTDA.</t>
  </si>
  <si>
    <t>1BR</t>
  </si>
  <si>
    <t>AEROLINEAS PETROLERAS S.A.S. - ALPES S.A.S.</t>
  </si>
  <si>
    <t>AEROTAXI DEL ORIENTE COLOMBIANO AEROCOL S.A.S</t>
  </si>
  <si>
    <t>BN2P</t>
  </si>
  <si>
    <t>AEROVIAS REGIONALES DEL ORIENTE ARO LIMITADA</t>
  </si>
  <si>
    <t>AMERICA'S AIR SAS</t>
  </si>
  <si>
    <t>AVIONES DEL CESAR S.A.S.</t>
  </si>
  <si>
    <t>CHARTER EXPRESS SAS</t>
  </si>
  <si>
    <t>1GW</t>
  </si>
  <si>
    <t>COMPAÑIA DE VUELO DE HELICOPTEROS COMERCIALES S.A.S. HELIFLY S.A.S.</t>
  </si>
  <si>
    <t>HELI JET SAS</t>
  </si>
  <si>
    <t>HELICOPTEROS NACIONALES DE COLOMBIA S.A.S. "HELICOL S.A.S."</t>
  </si>
  <si>
    <t>HELICOPTEROS Y AVIONES S.A.S. HELIAV S.A.S.</t>
  </si>
  <si>
    <t>HELISTAR S.A.S.</t>
  </si>
  <si>
    <t>H25B</t>
  </si>
  <si>
    <t>INTERNACIONAL EJECUTIVA DE AVIACION S.A.S. ANTES AEROLINEAS DEL OCCIDENTE LA OCXI SA</t>
  </si>
  <si>
    <t>2EO</t>
  </si>
  <si>
    <t>SASA SOCIEDAD AERONAUTICA DE SANTANDER S.A.</t>
  </si>
  <si>
    <t>SERVICIO AEREO REGIONAL SAER LTDA</t>
  </si>
  <si>
    <t>SERVICIOS AEREOS DEL GUAVIARE LIMITADA</t>
  </si>
  <si>
    <t>SERVICIOS AEREOS PANAMERICANOS SARPA S.A.S.</t>
  </si>
  <si>
    <t>SOCIEDAD AEREA DE IBAGUE - SADI S.A.S.</t>
  </si>
  <si>
    <t>SOLAIR S. A. S.</t>
  </si>
  <si>
    <t>TAERCO LTDA. TAXI AEREO COLOMBIANO</t>
  </si>
  <si>
    <t>1EQ</t>
  </si>
  <si>
    <t>TAXI AEREO DEL ALTO MENEGUA LTDA.-AEROMENEGUA LTDA-</t>
  </si>
  <si>
    <t>TRANSPORTES AEREOS DEL ARIARI S.A.S. - TARI S.A.S.</t>
  </si>
  <si>
    <t>VERTICAL DE AVIACION S.A.S.</t>
  </si>
  <si>
    <t>VIP HELICOPTERS DE COLOMBIA SAS</t>
  </si>
  <si>
    <t>1FJ</t>
  </si>
  <si>
    <t>GLOBAL SERVICE AVIATION LTDA. GSA LTDA.</t>
  </si>
  <si>
    <t>1GO</t>
  </si>
  <si>
    <t>SAE SERVICIOS AÉREOS ESPECIALES GLOBAL LIFE AMBULANCIAS S.A.S.</t>
  </si>
  <si>
    <t>QUIMBAYA EXPLORACION Y RECURSOS GEOMATICOS S.A.S. QUERGEO S.A.S.</t>
  </si>
  <si>
    <t>LJ45</t>
  </si>
  <si>
    <t>AVIONES PUBLICITARIOS DE COLOMBIA S.A.S AERIAL SIGN S.A.S</t>
  </si>
  <si>
    <t>TR</t>
  </si>
  <si>
    <t>SERVICIO AEREO A TERRITORIOS NACIONALES S.A. - SATENA</t>
  </si>
  <si>
    <t>NSE</t>
  </si>
  <si>
    <t>AT45</t>
  </si>
  <si>
    <t>E145</t>
  </si>
  <si>
    <t>E170</t>
  </si>
  <si>
    <t>AEROREPUBLICA SA</t>
  </si>
  <si>
    <t>AEROVIAS DEL CONTINENTE AMERICANO S.A. AVIANCA</t>
  </si>
  <si>
    <t>B787</t>
  </si>
  <si>
    <t>FAST COLOMBIA S.A.S.</t>
  </si>
  <si>
    <t>COSTOS DE OPERACIÓN POR TIPO DE AERONAVE  I SEMESTRE DE 2015</t>
  </si>
  <si>
    <t>BASE DE DATOS 07/09/2015</t>
  </si>
  <si>
    <t>COSTOS DE OPERACIÓN I  SEMESTRE DE 2015 POR DESIGNADOR</t>
  </si>
  <si>
    <t xml:space="preserve"> EASYFLY S.A.</t>
  </si>
  <si>
    <t>EASYFLY S.A.</t>
  </si>
  <si>
    <t>TOTAL COBERTURA AÑO 2015</t>
  </si>
  <si>
    <t>COBERTURA  COSTOS DE OPERACIÓN I SEMESTRE AÑO  DE 2015</t>
  </si>
  <si>
    <t>AVA-ARE-VVC</t>
  </si>
  <si>
    <t>NSE-EFY</t>
  </si>
  <si>
    <t>NSE -AVA</t>
  </si>
  <si>
    <t>I SEM 2015</t>
  </si>
  <si>
    <t>Ventas</t>
  </si>
  <si>
    <t>Trpulación</t>
  </si>
  <si>
    <t>KRE-LAU</t>
  </si>
  <si>
    <t>LAU-SDV</t>
  </si>
  <si>
    <t>COSTOS DE OPERACIÓN POR TIPO DE AERONAVE - I SEMESTRE DE 2015</t>
  </si>
  <si>
    <t>COSTO DE OPERACIÓN POR TIPO DE AERNOVE I SEMESTRE DE 2015</t>
  </si>
  <si>
    <t>1GQ-0EC-0EB</t>
  </si>
  <si>
    <t>TRABAJOS AEREOS ESPECIALES - COSTOS DE OPERACIÓN POR TIPO DE AERONAVE 
 I SEMESTRE 2015</t>
  </si>
  <si>
    <t>I SEMESTRE DE 2015</t>
  </si>
  <si>
    <t>0CC-0DL</t>
  </si>
  <si>
    <t>0BM-0DV-0BN-PDQ-0BL-0DO-0BP-0BS-0BH-0BR-0DS-0CJ-0CM-0DA-0DC-0DT-0DK-0CR</t>
  </si>
  <si>
    <t>0BP-0BV-0DY-0CT-0DD-0DR--CP-0DX</t>
  </si>
  <si>
    <t>0BR-0DH-0CR</t>
  </si>
  <si>
    <t>I SEMESTRE 2015</t>
  </si>
  <si>
    <t>1DO-1GR</t>
  </si>
  <si>
    <t>1FQ-1DW</t>
  </si>
  <si>
    <t>1FQ-1BO-1GM-1CP-1EE-1DW-1FJ</t>
  </si>
  <si>
    <t>AJS-AGI-ADS</t>
  </si>
  <si>
    <t>1FU-1BC</t>
  </si>
  <si>
    <t>HEL-1FU</t>
  </si>
  <si>
    <t>1FQ-1DF-1DS</t>
  </si>
  <si>
    <t>1AE-1GK-1BR-1BP-1AM-1BT-1GU-1AS-1EY</t>
  </si>
  <si>
    <t>1AE-1BB-1BT-1FZ-1DF-1AS</t>
  </si>
  <si>
    <t>1AE-1BR-1BP-1AM-1BE-1BT-1CG-1DF-1EQ-1EY</t>
  </si>
  <si>
    <t>1BE-1EG</t>
  </si>
  <si>
    <t>1FQ-1FZ</t>
  </si>
  <si>
    <t>1FQ-1GC-3GH-1GB</t>
  </si>
  <si>
    <t>1BB-1BR</t>
  </si>
  <si>
    <t>1ED-1CW</t>
  </si>
  <si>
    <t>1GB-1ED</t>
  </si>
  <si>
    <t>1FU-1CW</t>
  </si>
  <si>
    <t>1AP-1BT-1DY-1EQ-1EY</t>
  </si>
  <si>
    <t>1GP-1GK-1AP-1BE-1CG-3GH-1GW-2EO-1DO-1DY-1GS-1GV-1EY</t>
  </si>
  <si>
    <t>1GK-1AP-1BB-1EY</t>
  </si>
  <si>
    <t>1GP-1GK-1AP-1BE-1CG-1GW-1DF-1GR-1DY-1GV</t>
  </si>
  <si>
    <t>1GC-1ED</t>
  </si>
  <si>
    <t>EMPRESAS DE TRANSPORTE AÉREO - AEROTAXIS - COSTOS DE OPERACIÓN   -  I SEMESTRE DE 2015</t>
  </si>
  <si>
    <t>Publicación 09/09/2015</t>
  </si>
  <si>
    <t>TRANSPORTE AÉREO PASAJEROS REGULAR INTERNACIONAL:  Conviasa, Cubana de Aviación, KLM, Tap Portugal</t>
  </si>
  <si>
    <t>TRANASPORTE AÉREO CARGA INTERNACIONAL: ABSA, ABX AIR, Martinair, Vensecar</t>
  </si>
  <si>
    <t>TRANSPORTE AÉREO  NO REGULAR  -AEROTAXIS: Aeroejecutivos de Antioquia, Alas de Colombia, Aviocharter,Cusiana, Heliservice,Helitec, Sicher y Taca</t>
  </si>
  <si>
    <r>
      <t xml:space="preserve">TRABAJOS AÉREOS ESPECIALES: </t>
    </r>
    <r>
      <rPr>
        <sz val="10"/>
        <color theme="1"/>
        <rFont val="Calibri"/>
        <family val="2"/>
      </rPr>
      <t>(Aerofotografía, ambulancia, etc.): Aeroestudios, Colcharter, Fall, Good fly, Sky Ambulancia</t>
    </r>
  </si>
  <si>
    <t>TRABAJOS AÉREOS ESPECIALES - AVIACION AGRICOLA: Aeropenort, ECO, Farca, Faro, Fatol, Fumivalle, Helice, Pijao, Samba</t>
  </si>
  <si>
    <t>Número Aeronaves</t>
  </si>
  <si>
    <t>% PARTICIPACION  I SEM 2015</t>
  </si>
  <si>
    <t>% VARIACION  PROMEDIO COSTOS DE OPERACIÓN 
I SEM 2014 - I SEM 2015</t>
  </si>
  <si>
    <t>En la grafica se observa que para el primer semestre de 2015, el mayor costo en la modalidad de transporte aéreo regular domestico fue el combustible con el 21%, seguido de los gastos de arriendo del 15%  y mantenimiento del 14%.</t>
  </si>
  <si>
    <t>DE UN TOTAL DE 170 EMPRESAS VIGENTES CON LA OBLIGACIÓN DE PRESENTAR LOS INFORMES DE COSTOS DEL I SEMESTRE  DE 2015, 140 ESTABLECIMIENTOS AERONÁUTICOS PRESENTARON REPORTES, LO QUE  REPRESENTA EL 82 % DE COBERTURA.   1%  MÁS COMPARADO CON EL I SEMESTRE  DEL AÑO 2014.</t>
  </si>
  <si>
    <r>
      <rPr>
        <u/>
        <sz val="10"/>
        <color theme="1"/>
        <rFont val="Verdana"/>
        <family val="2"/>
        <scheme val="minor"/>
      </rPr>
      <t>lOS COSTOS TOTALES tuvieron una variación del 342% durente el De los costos directos</t>
    </r>
    <r>
      <rPr>
        <sz val="10"/>
        <color theme="1"/>
        <rFont val="Verdana"/>
        <family val="2"/>
        <scheme val="minor"/>
      </rPr>
      <t xml:space="preserve">, la variación más representativa son los ARRIENDOS crecieron 126% comparado con el I semestre de 2014, seguido del mantenimiento 91%, servicios a pasajeros 37%. se observa una disminución de los costos de COMBUSTIBLE del -24%. Hay que destacar que el </t>
    </r>
    <r>
      <rPr>
        <b/>
        <u/>
        <sz val="10"/>
        <color theme="1"/>
        <rFont val="Verdana"/>
        <family val="2"/>
        <scheme val="minor"/>
      </rPr>
      <t>combustible</t>
    </r>
    <r>
      <rPr>
        <sz val="10"/>
        <color theme="1"/>
        <rFont val="Verdana"/>
        <family val="2"/>
        <scheme val="minor"/>
      </rPr>
      <t xml:space="preserve">  tuvo decrecimiento del 24%, comparada con el mismo semestre del periodo inmediatamente anterior, aunque la participación fue del 21% siendo la más alta del semestre.
L</t>
    </r>
    <r>
      <rPr>
        <u/>
        <sz val="10"/>
        <color theme="1"/>
        <rFont val="Verdana"/>
        <family val="2"/>
        <scheme val="minor"/>
      </rPr>
      <t>os costos indirectos</t>
    </r>
    <r>
      <rPr>
        <sz val="10"/>
        <color theme="1"/>
        <rFont val="Verdana"/>
        <family val="2"/>
        <scheme val="minor"/>
      </rPr>
      <t xml:space="preserve"> el más representativo fue el </t>
    </r>
    <r>
      <rPr>
        <u/>
        <sz val="10"/>
        <color theme="1"/>
        <rFont val="Verdana"/>
        <family val="2"/>
        <scheme val="minor"/>
      </rPr>
      <t>costo financiero</t>
    </r>
    <r>
      <rPr>
        <sz val="10"/>
        <color theme="1"/>
        <rFont val="Verdana"/>
        <family val="2"/>
        <scheme val="minor"/>
      </rPr>
      <t xml:space="preserve"> que tuvo una disminución del 45%, (lo que significa que el sector se esta endeudando cada vez menos), los gastos administrativos decrecieron el 20%, y se presenta un incremento en los costos de ventas de 70%.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</si>
</sst>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51">
    <font>
      <sz val="11"/>
      <color theme="1"/>
      <name val="Verdana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Verdana"/>
      <family val="2"/>
      <scheme val="minor"/>
    </font>
    <font>
      <sz val="11"/>
      <color theme="1"/>
      <name val="Arnprior"/>
    </font>
    <font>
      <b/>
      <sz val="11"/>
      <color theme="1"/>
      <name val="Arnprior"/>
    </font>
    <font>
      <b/>
      <sz val="14"/>
      <color theme="1"/>
      <name val="Arnprior"/>
    </font>
    <font>
      <u/>
      <sz val="11"/>
      <color theme="10"/>
      <name val="Verdana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name val="Calibri"/>
      <family val="2"/>
    </font>
    <font>
      <b/>
      <sz val="11"/>
      <color theme="1"/>
      <name val="Verdana"/>
      <family val="2"/>
      <scheme val="minor"/>
    </font>
    <font>
      <sz val="8"/>
      <name val="Arial"/>
      <family val="2"/>
    </font>
    <font>
      <sz val="6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name val="Calibri"/>
      <family val="2"/>
    </font>
    <font>
      <sz val="8"/>
      <color theme="1"/>
      <name val="Verdana"/>
      <family val="2"/>
      <scheme val="minor"/>
    </font>
    <font>
      <b/>
      <sz val="11"/>
      <color rgb="FF000000"/>
      <name val="Calibri"/>
      <family val="2"/>
    </font>
    <font>
      <b/>
      <sz val="8"/>
      <name val="Calibri"/>
      <family val="2"/>
    </font>
    <font>
      <b/>
      <sz val="7"/>
      <name val="Arial"/>
      <family val="2"/>
    </font>
    <font>
      <b/>
      <sz val="14"/>
      <color theme="1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u/>
      <sz val="10"/>
      <color theme="1"/>
      <name val="Verdana"/>
      <family val="2"/>
      <scheme val="minor"/>
    </font>
    <font>
      <b/>
      <sz val="9"/>
      <name val="Verdana"/>
      <family val="2"/>
      <scheme val="minor"/>
    </font>
    <font>
      <b/>
      <u/>
      <sz val="11"/>
      <name val="Calibri"/>
      <family val="2"/>
    </font>
    <font>
      <b/>
      <u/>
      <sz val="11"/>
      <color theme="3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Verdana"/>
      <family val="2"/>
      <scheme val="minor"/>
    </font>
    <font>
      <b/>
      <sz val="8"/>
      <color theme="1"/>
      <name val="Verdana"/>
      <family val="2"/>
      <scheme val="minor"/>
    </font>
    <font>
      <b/>
      <sz val="8"/>
      <name val="Verdana"/>
      <family val="2"/>
      <scheme val="minor"/>
    </font>
    <font>
      <u/>
      <sz val="9"/>
      <color theme="10"/>
      <name val="Arial"/>
      <family val="2"/>
    </font>
    <font>
      <u/>
      <sz val="9"/>
      <name val="Arial"/>
      <family val="2"/>
    </font>
    <font>
      <b/>
      <sz val="9"/>
      <color theme="1"/>
      <name val="Arial"/>
      <family val="2"/>
    </font>
    <font>
      <u/>
      <sz val="11"/>
      <color rgb="FFFF0000"/>
      <name val="Calibri"/>
      <family val="2"/>
    </font>
    <font>
      <sz val="11"/>
      <color rgb="FFFF0000"/>
      <name val="Calibri"/>
      <family val="2"/>
    </font>
    <font>
      <sz val="8"/>
      <color rgb="FFFF0000"/>
      <name val="Verdana"/>
      <family val="2"/>
      <scheme val="minor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Verdana"/>
      <family val="2"/>
      <scheme val="minor"/>
    </font>
    <font>
      <sz val="10"/>
      <name val="Arial"/>
    </font>
  </fonts>
  <fills count="23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59999389629810485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426"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7" fillId="0" borderId="2" xfId="2" applyBorder="1" applyProtection="1">
      <protection locked="0"/>
    </xf>
    <xf numFmtId="0" fontId="9" fillId="0" borderId="0" xfId="0" applyFont="1" applyProtection="1"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Protection="1">
      <protection locked="0"/>
    </xf>
    <xf numFmtId="9" fontId="9" fillId="0" borderId="6" xfId="1" applyFont="1" applyBorder="1" applyAlignment="1" applyProtection="1">
      <alignment horizontal="center"/>
      <protection locked="0"/>
    </xf>
    <xf numFmtId="0" fontId="9" fillId="0" borderId="7" xfId="0" applyFont="1" applyBorder="1" applyProtection="1">
      <protection locked="0"/>
    </xf>
    <xf numFmtId="9" fontId="9" fillId="0" borderId="8" xfId="1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9" fontId="9" fillId="0" borderId="22" xfId="1" applyFont="1" applyBorder="1" applyAlignment="1" applyProtection="1">
      <alignment horizont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/>
      <protection locked="0"/>
    </xf>
    <xf numFmtId="9" fontId="8" fillId="3" borderId="17" xfId="1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Protection="1">
      <protection locked="0"/>
    </xf>
    <xf numFmtId="9" fontId="9" fillId="0" borderId="0" xfId="1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3" fontId="9" fillId="0" borderId="0" xfId="0" applyNumberFormat="1" applyFont="1" applyBorder="1" applyProtection="1">
      <protection locked="0"/>
    </xf>
    <xf numFmtId="3" fontId="14" fillId="0" borderId="0" xfId="0" applyNumberFormat="1" applyFont="1" applyBorder="1" applyProtection="1">
      <protection locked="0"/>
    </xf>
    <xf numFmtId="0" fontId="14" fillId="0" borderId="0" xfId="0" applyFont="1" applyBorder="1" applyProtection="1">
      <protection locked="0"/>
    </xf>
    <xf numFmtId="3" fontId="12" fillId="0" borderId="0" xfId="0" applyNumberFormat="1" applyFont="1" applyBorder="1" applyProtection="1">
      <protection locked="0"/>
    </xf>
    <xf numFmtId="10" fontId="9" fillId="0" borderId="2" xfId="1" applyNumberFormat="1" applyFont="1" applyBorder="1" applyProtection="1">
      <protection locked="0"/>
    </xf>
    <xf numFmtId="10" fontId="14" fillId="0" borderId="2" xfId="1" applyNumberFormat="1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8" fillId="3" borderId="7" xfId="0" applyFont="1" applyFill="1" applyBorder="1" applyProtection="1">
      <protection locked="0"/>
    </xf>
    <xf numFmtId="9" fontId="8" fillId="3" borderId="2" xfId="1" applyNumberFormat="1" applyFont="1" applyFill="1" applyBorder="1" applyProtection="1">
      <protection locked="0"/>
    </xf>
    <xf numFmtId="9" fontId="15" fillId="3" borderId="2" xfId="1" applyNumberFormat="1" applyFont="1" applyFill="1" applyBorder="1" applyProtection="1">
      <protection locked="0"/>
    </xf>
    <xf numFmtId="0" fontId="14" fillId="0" borderId="0" xfId="0" applyFont="1" applyProtection="1">
      <protection locked="0"/>
    </xf>
    <xf numFmtId="14" fontId="16" fillId="0" borderId="0" xfId="0" applyNumberFormat="1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0" fontId="9" fillId="0" borderId="16" xfId="1" applyNumberFormat="1" applyFont="1" applyBorder="1" applyProtection="1">
      <protection locked="0"/>
    </xf>
    <xf numFmtId="0" fontId="13" fillId="0" borderId="21" xfId="0" applyFont="1" applyBorder="1" applyProtection="1">
      <protection locked="0"/>
    </xf>
    <xf numFmtId="10" fontId="9" fillId="0" borderId="5" xfId="1" applyNumberFormat="1" applyFont="1" applyBorder="1" applyProtection="1"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7" xfId="0" applyFont="1" applyBorder="1" applyProtection="1">
      <protection locked="0"/>
    </xf>
    <xf numFmtId="0" fontId="14" fillId="0" borderId="21" xfId="0" applyFont="1" applyBorder="1" applyProtection="1">
      <protection locked="0"/>
    </xf>
    <xf numFmtId="0" fontId="14" fillId="0" borderId="15" xfId="0" applyFont="1" applyBorder="1" applyProtection="1">
      <protection locked="0"/>
    </xf>
    <xf numFmtId="0" fontId="14" fillId="0" borderId="35" xfId="0" applyFont="1" applyBorder="1" applyProtection="1"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8" borderId="19" xfId="0" applyFont="1" applyFill="1" applyBorder="1" applyProtection="1">
      <protection locked="0"/>
    </xf>
    <xf numFmtId="10" fontId="10" fillId="0" borderId="16" xfId="1" applyNumberFormat="1" applyFont="1" applyBorder="1" applyProtection="1">
      <protection locked="0"/>
    </xf>
    <xf numFmtId="0" fontId="10" fillId="0" borderId="0" xfId="0" applyFont="1" applyProtection="1">
      <protection locked="0"/>
    </xf>
    <xf numFmtId="0" fontId="12" fillId="6" borderId="1" xfId="0" applyFont="1" applyFill="1" applyBorder="1" applyAlignment="1" applyProtection="1">
      <alignment horizontal="center"/>
      <protection locked="0"/>
    </xf>
    <xf numFmtId="0" fontId="8" fillId="8" borderId="1" xfId="0" applyFont="1" applyFill="1" applyBorder="1" applyProtection="1">
      <protection locked="0"/>
    </xf>
    <xf numFmtId="0" fontId="8" fillId="6" borderId="1" xfId="0" applyFont="1" applyFill="1" applyBorder="1" applyProtection="1">
      <protection locked="0"/>
    </xf>
    <xf numFmtId="10" fontId="14" fillId="0" borderId="16" xfId="1" applyNumberFormat="1" applyFont="1" applyBorder="1" applyProtection="1">
      <protection locked="0"/>
    </xf>
    <xf numFmtId="0" fontId="0" fillId="0" borderId="0" xfId="0"/>
    <xf numFmtId="0" fontId="8" fillId="6" borderId="19" xfId="0" applyFont="1" applyFill="1" applyBorder="1" applyProtection="1">
      <protection locked="0"/>
    </xf>
    <xf numFmtId="14" fontId="19" fillId="0" borderId="0" xfId="0" applyNumberFormat="1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8" fillId="8" borderId="7" xfId="0" applyFont="1" applyFill="1" applyBorder="1" applyProtection="1">
      <protection locked="0"/>
    </xf>
    <xf numFmtId="10" fontId="8" fillId="8" borderId="2" xfId="1" applyNumberFormat="1" applyFont="1" applyFill="1" applyBorder="1" applyProtection="1">
      <protection locked="0"/>
    </xf>
    <xf numFmtId="10" fontId="15" fillId="8" borderId="2" xfId="1" applyNumberFormat="1" applyFont="1" applyFill="1" applyBorder="1" applyProtection="1">
      <protection locked="0"/>
    </xf>
    <xf numFmtId="9" fontId="8" fillId="6" borderId="1" xfId="1" applyFont="1" applyFill="1" applyBorder="1" applyProtection="1">
      <protection locked="0"/>
    </xf>
    <xf numFmtId="10" fontId="8" fillId="8" borderId="19" xfId="1" applyNumberFormat="1" applyFont="1" applyFill="1" applyBorder="1" applyProtection="1">
      <protection locked="0"/>
    </xf>
    <xf numFmtId="10" fontId="8" fillId="8" borderId="1" xfId="1" applyNumberFormat="1" applyFont="1" applyFill="1" applyBorder="1" applyProtection="1">
      <protection locked="0"/>
    </xf>
    <xf numFmtId="0" fontId="13" fillId="0" borderId="9" xfId="0" applyFont="1" applyBorder="1" applyAlignment="1" applyProtection="1">
      <alignment wrapText="1"/>
      <protection locked="0"/>
    </xf>
    <xf numFmtId="0" fontId="8" fillId="3" borderId="1" xfId="0" applyFont="1" applyFill="1" applyBorder="1" applyProtection="1">
      <protection locked="0"/>
    </xf>
    <xf numFmtId="9" fontId="8" fillId="6" borderId="1" xfId="1" applyNumberFormat="1" applyFont="1" applyFill="1" applyBorder="1" applyProtection="1">
      <protection locked="0"/>
    </xf>
    <xf numFmtId="0" fontId="8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6" borderId="31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11" fillId="2" borderId="0" xfId="2" applyFont="1" applyFill="1" applyBorder="1" applyAlignment="1" applyProtection="1">
      <protection locked="0"/>
    </xf>
    <xf numFmtId="0" fontId="11" fillId="2" borderId="24" xfId="2" applyFont="1" applyFill="1" applyBorder="1" applyAlignment="1" applyProtection="1">
      <protection locked="0"/>
    </xf>
    <xf numFmtId="9" fontId="8" fillId="8" borderId="19" xfId="1" applyFont="1" applyFill="1" applyBorder="1" applyProtection="1">
      <protection locked="0"/>
    </xf>
    <xf numFmtId="9" fontId="8" fillId="8" borderId="1" xfId="1" applyFont="1" applyFill="1" applyBorder="1" applyProtection="1">
      <protection locked="0"/>
    </xf>
    <xf numFmtId="3" fontId="13" fillId="0" borderId="6" xfId="0" applyNumberFormat="1" applyFont="1" applyFill="1" applyBorder="1" applyProtection="1">
      <protection locked="0"/>
    </xf>
    <xf numFmtId="3" fontId="12" fillId="10" borderId="3" xfId="0" applyNumberFormat="1" applyFont="1" applyFill="1" applyBorder="1" applyAlignment="1" applyProtection="1">
      <alignment horizontal="center"/>
      <protection locked="0"/>
    </xf>
    <xf numFmtId="3" fontId="24" fillId="9" borderId="19" xfId="0" applyNumberFormat="1" applyFont="1" applyFill="1" applyBorder="1" applyProtection="1">
      <protection locked="0"/>
    </xf>
    <xf numFmtId="3" fontId="24" fillId="11" borderId="19" xfId="0" applyNumberFormat="1" applyFont="1" applyFill="1" applyBorder="1" applyProtection="1">
      <protection locked="0"/>
    </xf>
    <xf numFmtId="3" fontId="13" fillId="0" borderId="37" xfId="0" applyNumberFormat="1" applyFont="1" applyFill="1" applyBorder="1" applyProtection="1">
      <protection locked="0"/>
    </xf>
    <xf numFmtId="0" fontId="12" fillId="0" borderId="7" xfId="0" applyFont="1" applyBorder="1" applyProtection="1">
      <protection locked="0"/>
    </xf>
    <xf numFmtId="10" fontId="8" fillId="0" borderId="2" xfId="1" applyNumberFormat="1" applyFont="1" applyBorder="1" applyProtection="1">
      <protection locked="0"/>
    </xf>
    <xf numFmtId="0" fontId="15" fillId="0" borderId="0" xfId="0" applyFont="1" applyProtection="1">
      <protection locked="0"/>
    </xf>
    <xf numFmtId="3" fontId="12" fillId="0" borderId="6" xfId="0" applyNumberFormat="1" applyFont="1" applyFill="1" applyBorder="1" applyProtection="1">
      <protection locked="0"/>
    </xf>
    <xf numFmtId="10" fontId="8" fillId="0" borderId="0" xfId="1" applyNumberFormat="1" applyFont="1" applyBorder="1" applyProtection="1">
      <protection locked="0"/>
    </xf>
    <xf numFmtId="10" fontId="9" fillId="0" borderId="0" xfId="1" applyNumberFormat="1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5" fillId="0" borderId="15" xfId="0" applyFont="1" applyBorder="1" applyProtection="1">
      <protection locked="0"/>
    </xf>
    <xf numFmtId="3" fontId="25" fillId="0" borderId="6" xfId="0" applyNumberFormat="1" applyFont="1" applyFill="1" applyBorder="1" applyProtection="1">
      <protection locked="0"/>
    </xf>
    <xf numFmtId="0" fontId="22" fillId="0" borderId="7" xfId="0" applyFont="1" applyBorder="1" applyProtection="1">
      <protection locked="0"/>
    </xf>
    <xf numFmtId="3" fontId="22" fillId="0" borderId="6" xfId="0" applyNumberFormat="1" applyFont="1" applyFill="1" applyBorder="1" applyProtection="1">
      <protection locked="0"/>
    </xf>
    <xf numFmtId="0" fontId="22" fillId="0" borderId="21" xfId="0" applyFont="1" applyBorder="1" applyProtection="1">
      <protection locked="0"/>
    </xf>
    <xf numFmtId="0" fontId="22" fillId="0" borderId="15" xfId="0" applyFont="1" applyBorder="1" applyProtection="1">
      <protection locked="0"/>
    </xf>
    <xf numFmtId="3" fontId="22" fillId="0" borderId="1" xfId="0" applyNumberFormat="1" applyFont="1" applyFill="1" applyBorder="1" applyProtection="1">
      <protection locked="0"/>
    </xf>
    <xf numFmtId="3" fontId="25" fillId="0" borderId="40" xfId="0" applyNumberFormat="1" applyFont="1" applyFill="1" applyBorder="1" applyProtection="1">
      <protection locked="0"/>
    </xf>
    <xf numFmtId="3" fontId="22" fillId="0" borderId="40" xfId="0" applyNumberFormat="1" applyFont="1" applyFill="1" applyBorder="1" applyProtection="1">
      <protection locked="0"/>
    </xf>
    <xf numFmtId="3" fontId="22" fillId="0" borderId="41" xfId="0" applyNumberFormat="1" applyFont="1" applyFill="1" applyBorder="1" applyProtection="1">
      <protection locked="0"/>
    </xf>
    <xf numFmtId="9" fontId="9" fillId="0" borderId="2" xfId="1" applyFont="1" applyBorder="1" applyProtection="1">
      <protection locked="0"/>
    </xf>
    <xf numFmtId="10" fontId="8" fillId="12" borderId="0" xfId="1" applyNumberFormat="1" applyFont="1" applyFill="1" applyBorder="1" applyProtection="1">
      <protection locked="0"/>
    </xf>
    <xf numFmtId="10" fontId="9" fillId="12" borderId="0" xfId="1" applyNumberFormat="1" applyFont="1" applyFill="1" applyBorder="1" applyProtection="1"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2" applyBorder="1"/>
    <xf numFmtId="0" fontId="23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9" fontId="14" fillId="0" borderId="22" xfId="1" applyFont="1" applyBorder="1" applyAlignment="1" applyProtection="1">
      <alignment horizontal="center"/>
      <protection locked="0"/>
    </xf>
    <xf numFmtId="9" fontId="14" fillId="0" borderId="8" xfId="1" applyFont="1" applyBorder="1" applyAlignment="1" applyProtection="1">
      <alignment horizontal="center"/>
      <protection locked="0"/>
    </xf>
    <xf numFmtId="9" fontId="14" fillId="0" borderId="6" xfId="1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  <xf numFmtId="0" fontId="17" fillId="14" borderId="16" xfId="0" applyFont="1" applyFill="1" applyBorder="1" applyAlignment="1" applyProtection="1">
      <alignment horizontal="center"/>
      <protection locked="0"/>
    </xf>
    <xf numFmtId="9" fontId="0" fillId="0" borderId="2" xfId="1" applyFont="1" applyBorder="1" applyProtection="1">
      <protection locked="0"/>
    </xf>
    <xf numFmtId="0" fontId="28" fillId="13" borderId="3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Protection="1">
      <protection locked="0"/>
    </xf>
    <xf numFmtId="3" fontId="16" fillId="0" borderId="0" xfId="0" applyNumberFormat="1" applyFont="1" applyAlignment="1" applyProtection="1">
      <alignment horizontal="left"/>
      <protection locked="0"/>
    </xf>
    <xf numFmtId="0" fontId="31" fillId="13" borderId="3" xfId="0" applyFont="1" applyFill="1" applyBorder="1" applyAlignment="1" applyProtection="1">
      <alignment horizontal="center" vertical="center" wrapText="1"/>
      <protection locked="0"/>
    </xf>
    <xf numFmtId="9" fontId="0" fillId="0" borderId="2" xfId="1" applyFont="1" applyBorder="1" applyAlignment="1" applyProtection="1">
      <alignment horizontal="center"/>
      <protection locked="0"/>
    </xf>
    <xf numFmtId="3" fontId="8" fillId="8" borderId="19" xfId="0" applyNumberFormat="1" applyFont="1" applyFill="1" applyBorder="1" applyProtection="1"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2" borderId="24" xfId="2" applyFont="1" applyFill="1" applyBorder="1" applyAlignment="1" applyProtection="1">
      <alignment horizontal="left"/>
      <protection locked="0"/>
    </xf>
    <xf numFmtId="3" fontId="9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10" fontId="9" fillId="0" borderId="36" xfId="1" applyNumberFormat="1" applyFont="1" applyBorder="1" applyAlignment="1" applyProtection="1">
      <alignment horizontal="left"/>
      <protection locked="0"/>
    </xf>
    <xf numFmtId="10" fontId="9" fillId="0" borderId="37" xfId="1" applyNumberFormat="1" applyFont="1" applyBorder="1" applyAlignment="1" applyProtection="1">
      <alignment horizontal="left"/>
      <protection locked="0"/>
    </xf>
    <xf numFmtId="10" fontId="9" fillId="0" borderId="2" xfId="1" applyNumberFormat="1" applyFont="1" applyBorder="1" applyAlignment="1" applyProtection="1">
      <alignment horizontal="left"/>
      <protection locked="0"/>
    </xf>
    <xf numFmtId="10" fontId="9" fillId="0" borderId="8" xfId="1" applyNumberFormat="1" applyFont="1" applyBorder="1" applyAlignment="1" applyProtection="1">
      <alignment horizontal="left"/>
      <protection locked="0"/>
    </xf>
    <xf numFmtId="10" fontId="9" fillId="0" borderId="20" xfId="1" applyNumberFormat="1" applyFont="1" applyBorder="1" applyAlignment="1" applyProtection="1">
      <alignment horizontal="left"/>
      <protection locked="0"/>
    </xf>
    <xf numFmtId="10" fontId="9" fillId="0" borderId="22" xfId="1" applyNumberFormat="1" applyFont="1" applyBorder="1" applyAlignment="1" applyProtection="1">
      <alignment horizontal="left"/>
      <protection locked="0"/>
    </xf>
    <xf numFmtId="10" fontId="8" fillId="8" borderId="18" xfId="1" applyNumberFormat="1" applyFont="1" applyFill="1" applyBorder="1" applyAlignment="1" applyProtection="1">
      <alignment horizontal="left"/>
      <protection locked="0"/>
    </xf>
    <xf numFmtId="10" fontId="8" fillId="8" borderId="17" xfId="1" applyNumberFormat="1" applyFont="1" applyFill="1" applyBorder="1" applyAlignment="1" applyProtection="1">
      <alignment horizontal="left"/>
      <protection locked="0"/>
    </xf>
    <xf numFmtId="10" fontId="9" fillId="0" borderId="16" xfId="1" applyNumberFormat="1" applyFont="1" applyBorder="1" applyAlignment="1" applyProtection="1">
      <alignment horizontal="left"/>
      <protection locked="0"/>
    </xf>
    <xf numFmtId="10" fontId="9" fillId="0" borderId="33" xfId="1" applyNumberFormat="1" applyFont="1" applyBorder="1" applyAlignment="1" applyProtection="1">
      <alignment horizontal="left"/>
      <protection locked="0"/>
    </xf>
    <xf numFmtId="9" fontId="8" fillId="6" borderId="32" xfId="1" applyNumberFormat="1" applyFont="1" applyFill="1" applyBorder="1" applyAlignment="1" applyProtection="1">
      <alignment horizontal="left"/>
      <protection locked="0"/>
    </xf>
    <xf numFmtId="9" fontId="8" fillId="6" borderId="34" xfId="1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3" fillId="0" borderId="7" xfId="0" applyFont="1" applyBorder="1" applyProtection="1">
      <protection locked="0"/>
    </xf>
    <xf numFmtId="9" fontId="23" fillId="0" borderId="2" xfId="1" applyFont="1" applyBorder="1" applyAlignment="1" applyProtection="1">
      <alignment horizontal="center"/>
      <protection locked="0"/>
    </xf>
    <xf numFmtId="9" fontId="23" fillId="0" borderId="8" xfId="1" applyNumberFormat="1" applyFont="1" applyBorder="1" applyAlignment="1" applyProtection="1">
      <alignment horizontal="center"/>
      <protection locked="0"/>
    </xf>
    <xf numFmtId="10" fontId="23" fillId="0" borderId="2" xfId="1" applyNumberFormat="1" applyFont="1" applyBorder="1" applyAlignment="1" applyProtection="1">
      <alignment horizontal="center"/>
      <protection locked="0"/>
    </xf>
    <xf numFmtId="0" fontId="23" fillId="0" borderId="9" xfId="0" applyFont="1" applyBorder="1" applyProtection="1">
      <protection locked="0"/>
    </xf>
    <xf numFmtId="10" fontId="23" fillId="0" borderId="10" xfId="1" applyNumberFormat="1" applyFont="1" applyBorder="1" applyAlignment="1" applyProtection="1">
      <alignment horizontal="center"/>
      <protection locked="0"/>
    </xf>
    <xf numFmtId="9" fontId="23" fillId="0" borderId="11" xfId="1" applyNumberFormat="1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35" fillId="0" borderId="15" xfId="0" applyFont="1" applyBorder="1" applyProtection="1">
      <protection locked="0"/>
    </xf>
    <xf numFmtId="0" fontId="35" fillId="0" borderId="7" xfId="0" applyFont="1" applyBorder="1" applyProtection="1">
      <protection locked="0"/>
    </xf>
    <xf numFmtId="0" fontId="42" fillId="8" borderId="19" xfId="0" applyFont="1" applyFill="1" applyBorder="1" applyProtection="1">
      <protection locked="0"/>
    </xf>
    <xf numFmtId="0" fontId="42" fillId="6" borderId="19" xfId="0" applyFont="1" applyFill="1" applyBorder="1" applyProtection="1">
      <protection locked="0"/>
    </xf>
    <xf numFmtId="0" fontId="35" fillId="0" borderId="9" xfId="0" applyFont="1" applyBorder="1" applyAlignment="1" applyProtection="1">
      <alignment wrapText="1"/>
      <protection locked="0"/>
    </xf>
    <xf numFmtId="0" fontId="36" fillId="0" borderId="0" xfId="0" applyFont="1" applyProtection="1">
      <protection locked="0"/>
    </xf>
    <xf numFmtId="0" fontId="35" fillId="0" borderId="4" xfId="0" applyFont="1" applyBorder="1" applyProtection="1">
      <protection locked="0"/>
    </xf>
    <xf numFmtId="9" fontId="36" fillId="0" borderId="5" xfId="1" applyFont="1" applyBorder="1" applyProtection="1">
      <protection locked="0"/>
    </xf>
    <xf numFmtId="9" fontId="42" fillId="8" borderId="5" xfId="1" applyFont="1" applyFill="1" applyBorder="1" applyProtection="1">
      <protection locked="0"/>
    </xf>
    <xf numFmtId="0" fontId="42" fillId="8" borderId="1" xfId="0" applyFont="1" applyFill="1" applyBorder="1" applyProtection="1">
      <protection locked="0"/>
    </xf>
    <xf numFmtId="9" fontId="36" fillId="8" borderId="5" xfId="1" applyFont="1" applyFill="1" applyBorder="1" applyProtection="1">
      <protection locked="0"/>
    </xf>
    <xf numFmtId="0" fontId="42" fillId="6" borderId="1" xfId="0" applyFont="1" applyFill="1" applyBorder="1" applyProtection="1">
      <protection locked="0"/>
    </xf>
    <xf numFmtId="9" fontId="36" fillId="16" borderId="18" xfId="1" applyFont="1" applyFill="1" applyBorder="1" applyProtection="1">
      <protection locked="0"/>
    </xf>
    <xf numFmtId="0" fontId="43" fillId="2" borderId="0" xfId="2" applyFont="1" applyFill="1" applyBorder="1" applyAlignment="1" applyProtection="1">
      <alignment horizontal="left"/>
      <protection locked="0"/>
    </xf>
    <xf numFmtId="0" fontId="43" fillId="2" borderId="24" xfId="2" applyFont="1" applyFill="1" applyBorder="1" applyAlignment="1" applyProtection="1">
      <alignment horizontal="left"/>
      <protection locked="0"/>
    </xf>
    <xf numFmtId="3" fontId="44" fillId="0" borderId="0" xfId="0" applyNumberFormat="1" applyFont="1" applyBorder="1" applyAlignment="1" applyProtection="1">
      <alignment horizontal="left"/>
      <protection locked="0"/>
    </xf>
    <xf numFmtId="0" fontId="44" fillId="0" borderId="0" xfId="0" applyFont="1" applyBorder="1" applyAlignment="1" applyProtection="1">
      <alignment horizontal="left"/>
      <protection locked="0"/>
    </xf>
    <xf numFmtId="0" fontId="44" fillId="0" borderId="0" xfId="0" applyFont="1" applyAlignment="1" applyProtection="1">
      <alignment horizontal="left"/>
      <protection locked="0"/>
    </xf>
    <xf numFmtId="0" fontId="45" fillId="0" borderId="0" xfId="0" applyFont="1" applyAlignment="1" applyProtection="1">
      <alignment horizontal="left" vertical="top" wrapText="1"/>
      <protection locked="0"/>
    </xf>
    <xf numFmtId="0" fontId="46" fillId="17" borderId="1" xfId="0" applyFont="1" applyFill="1" applyBorder="1" applyAlignment="1" applyProtection="1">
      <alignment horizontal="center" vertical="center" wrapText="1"/>
      <protection locked="0"/>
    </xf>
    <xf numFmtId="0" fontId="1" fillId="18" borderId="7" xfId="0" applyFont="1" applyFill="1" applyBorder="1" applyAlignment="1" applyProtection="1">
      <alignment horizontal="center"/>
      <protection locked="0"/>
    </xf>
    <xf numFmtId="0" fontId="1" fillId="18" borderId="2" xfId="0" applyFont="1" applyFill="1" applyBorder="1" applyAlignment="1" applyProtection="1">
      <alignment horizontal="center"/>
      <protection locked="0"/>
    </xf>
    <xf numFmtId="0" fontId="1" fillId="18" borderId="2" xfId="0" applyFont="1" applyFill="1" applyBorder="1" applyProtection="1">
      <protection locked="0"/>
    </xf>
    <xf numFmtId="0" fontId="1" fillId="18" borderId="8" xfId="0" applyFont="1" applyFill="1" applyBorder="1" applyAlignment="1" applyProtection="1">
      <alignment horizontal="center"/>
      <protection locked="0"/>
    </xf>
    <xf numFmtId="0" fontId="1" fillId="18" borderId="9" xfId="0" applyFont="1" applyFill="1" applyBorder="1" applyAlignment="1" applyProtection="1">
      <alignment horizontal="center"/>
      <protection locked="0"/>
    </xf>
    <xf numFmtId="0" fontId="1" fillId="18" borderId="10" xfId="0" applyFont="1" applyFill="1" applyBorder="1" applyAlignment="1" applyProtection="1">
      <alignment horizontal="center"/>
      <protection locked="0"/>
    </xf>
    <xf numFmtId="0" fontId="1" fillId="18" borderId="10" xfId="0" applyFont="1" applyFill="1" applyBorder="1" applyProtection="1">
      <protection locked="0"/>
    </xf>
    <xf numFmtId="0" fontId="1" fillId="18" borderId="11" xfId="0" applyFont="1" applyFill="1" applyBorder="1" applyAlignment="1" applyProtection="1">
      <alignment horizontal="center"/>
      <protection locked="0"/>
    </xf>
    <xf numFmtId="0" fontId="1" fillId="14" borderId="2" xfId="0" applyFont="1" applyFill="1" applyBorder="1" applyProtection="1">
      <protection locked="0"/>
    </xf>
    <xf numFmtId="0" fontId="1" fillId="14" borderId="2" xfId="0" applyFont="1" applyFill="1" applyBorder="1" applyAlignment="1" applyProtection="1">
      <alignment horizontal="center"/>
      <protection locked="0"/>
    </xf>
    <xf numFmtId="0" fontId="1" fillId="18" borderId="15" xfId="0" applyFont="1" applyFill="1" applyBorder="1" applyAlignment="1" applyProtection="1">
      <alignment horizontal="center"/>
      <protection locked="0"/>
    </xf>
    <xf numFmtId="0" fontId="1" fillId="18" borderId="16" xfId="0" applyFont="1" applyFill="1" applyBorder="1" applyAlignment="1" applyProtection="1">
      <alignment horizontal="center"/>
      <protection locked="0"/>
    </xf>
    <xf numFmtId="0" fontId="1" fillId="18" borderId="16" xfId="0" applyFont="1" applyFill="1" applyBorder="1" applyProtection="1">
      <protection locked="0"/>
    </xf>
    <xf numFmtId="0" fontId="1" fillId="18" borderId="33" xfId="0" applyFont="1" applyFill="1" applyBorder="1" applyAlignment="1" applyProtection="1">
      <alignment horizontal="center"/>
      <protection locked="0"/>
    </xf>
    <xf numFmtId="0" fontId="1" fillId="18" borderId="19" xfId="0" applyFont="1" applyFill="1" applyBorder="1" applyAlignment="1" applyProtection="1">
      <alignment horizontal="center"/>
      <protection locked="0"/>
    </xf>
    <xf numFmtId="0" fontId="1" fillId="18" borderId="18" xfId="0" applyFont="1" applyFill="1" applyBorder="1" applyAlignment="1" applyProtection="1">
      <alignment horizontal="center"/>
      <protection locked="0"/>
    </xf>
    <xf numFmtId="0" fontId="1" fillId="18" borderId="18" xfId="0" applyFont="1" applyFill="1" applyBorder="1" applyProtection="1">
      <protection locked="0"/>
    </xf>
    <xf numFmtId="0" fontId="1" fillId="18" borderId="17" xfId="0" applyFont="1" applyFill="1" applyBorder="1" applyAlignment="1" applyProtection="1">
      <alignment horizontal="center"/>
      <protection locked="0"/>
    </xf>
    <xf numFmtId="0" fontId="1" fillId="14" borderId="7" xfId="0" applyFont="1" applyFill="1" applyBorder="1" applyAlignment="1" applyProtection="1">
      <alignment horizontal="center"/>
      <protection locked="0"/>
    </xf>
    <xf numFmtId="0" fontId="1" fillId="14" borderId="8" xfId="0" applyFont="1" applyFill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wrapText="1"/>
      <protection locked="0"/>
    </xf>
    <xf numFmtId="0" fontId="1" fillId="18" borderId="21" xfId="0" applyFont="1" applyFill="1" applyBorder="1" applyAlignment="1" applyProtection="1">
      <alignment horizontal="center"/>
      <protection locked="0"/>
    </xf>
    <xf numFmtId="0" fontId="1" fillId="18" borderId="20" xfId="0" applyFont="1" applyFill="1" applyBorder="1" applyAlignment="1" applyProtection="1">
      <alignment horizontal="center"/>
      <protection locked="0"/>
    </xf>
    <xf numFmtId="0" fontId="1" fillId="18" borderId="20" xfId="0" applyFont="1" applyFill="1" applyBorder="1" applyProtection="1">
      <protection locked="0"/>
    </xf>
    <xf numFmtId="0" fontId="1" fillId="18" borderId="22" xfId="0" applyFont="1" applyFill="1" applyBorder="1" applyAlignment="1" applyProtection="1">
      <alignment horizontal="center"/>
      <protection locked="0"/>
    </xf>
    <xf numFmtId="0" fontId="18" fillId="0" borderId="0" xfId="0" applyFont="1" applyAlignment="1" applyProtection="1"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3" fontId="1" fillId="0" borderId="16" xfId="0" applyNumberFormat="1" applyFont="1" applyFill="1" applyBorder="1" applyAlignment="1" applyProtection="1">
      <alignment horizontal="right"/>
      <protection locked="0"/>
    </xf>
    <xf numFmtId="3" fontId="1" fillId="0" borderId="2" xfId="0" applyNumberFormat="1" applyFont="1" applyFill="1" applyBorder="1" applyAlignment="1" applyProtection="1">
      <alignment horizontal="right"/>
      <protection locked="0"/>
    </xf>
    <xf numFmtId="3" fontId="1" fillId="0" borderId="20" xfId="0" applyNumberFormat="1" applyFont="1" applyFill="1" applyBorder="1" applyAlignment="1" applyProtection="1">
      <alignment horizontal="right"/>
      <protection locked="0"/>
    </xf>
    <xf numFmtId="3" fontId="47" fillId="6" borderId="19" xfId="0" applyNumberFormat="1" applyFont="1" applyFill="1" applyBorder="1" applyProtection="1">
      <protection locked="0"/>
    </xf>
    <xf numFmtId="3" fontId="47" fillId="8" borderId="19" xfId="0" applyNumberFormat="1" applyFont="1" applyFill="1" applyBorder="1" applyAlignment="1" applyProtection="1">
      <alignment horizontal="right"/>
      <protection locked="0"/>
    </xf>
    <xf numFmtId="3" fontId="47" fillId="8" borderId="1" xfId="0" applyNumberFormat="1" applyFont="1" applyFill="1" applyBorder="1" applyAlignment="1" applyProtection="1">
      <alignment horizontal="right"/>
      <protection locked="0"/>
    </xf>
    <xf numFmtId="3" fontId="47" fillId="6" borderId="1" xfId="0" applyNumberFormat="1" applyFont="1" applyFill="1" applyBorder="1" applyAlignment="1" applyProtection="1">
      <alignment horizontal="right"/>
      <protection locked="0"/>
    </xf>
    <xf numFmtId="3" fontId="2" fillId="8" borderId="19" xfId="0" applyNumberFormat="1" applyFont="1" applyFill="1" applyBorder="1" applyAlignment="1" applyProtection="1">
      <alignment horizontal="right"/>
      <protection locked="0"/>
    </xf>
    <xf numFmtId="3" fontId="2" fillId="6" borderId="19" xfId="0" applyNumberFormat="1" applyFont="1" applyFill="1" applyBorder="1" applyAlignment="1" applyProtection="1">
      <alignment horizontal="right"/>
      <protection locked="0"/>
    </xf>
    <xf numFmtId="3" fontId="1" fillId="0" borderId="5" xfId="0" applyNumberFormat="1" applyFont="1" applyFill="1" applyBorder="1" applyAlignment="1" applyProtection="1">
      <alignment horizontal="right"/>
      <protection locked="0"/>
    </xf>
    <xf numFmtId="3" fontId="1" fillId="0" borderId="6" xfId="0" applyNumberFormat="1" applyFont="1" applyFill="1" applyBorder="1" applyAlignment="1" applyProtection="1">
      <alignment horizontal="right"/>
      <protection locked="0"/>
    </xf>
    <xf numFmtId="3" fontId="1" fillId="0" borderId="8" xfId="0" applyNumberFormat="1" applyFont="1" applyFill="1" applyBorder="1" applyAlignment="1" applyProtection="1">
      <alignment horizontal="right"/>
      <protection locked="0"/>
    </xf>
    <xf numFmtId="3" fontId="1" fillId="0" borderId="22" xfId="0" applyNumberFormat="1" applyFont="1" applyFill="1" applyBorder="1" applyAlignment="1" applyProtection="1">
      <alignment horizontal="right"/>
      <protection locked="0"/>
    </xf>
    <xf numFmtId="3" fontId="2" fillId="8" borderId="1" xfId="0" applyNumberFormat="1" applyFont="1" applyFill="1" applyBorder="1" applyAlignment="1" applyProtection="1">
      <alignment horizontal="right"/>
      <protection locked="0"/>
    </xf>
    <xf numFmtId="3" fontId="1" fillId="0" borderId="33" xfId="0" applyNumberFormat="1" applyFont="1" applyFill="1" applyBorder="1" applyAlignment="1" applyProtection="1">
      <alignment horizontal="right"/>
      <protection locked="0"/>
    </xf>
    <xf numFmtId="3" fontId="2" fillId="6" borderId="1" xfId="0" applyNumberFormat="1" applyFont="1" applyFill="1" applyBorder="1" applyAlignment="1" applyProtection="1">
      <alignment horizontal="right"/>
      <protection locked="0"/>
    </xf>
    <xf numFmtId="3" fontId="1" fillId="0" borderId="10" xfId="0" applyNumberFormat="1" applyFont="1" applyFill="1" applyBorder="1" applyAlignment="1" applyProtection="1">
      <alignment horizontal="right"/>
      <protection locked="0"/>
    </xf>
    <xf numFmtId="3" fontId="1" fillId="0" borderId="11" xfId="0" applyNumberFormat="1" applyFont="1" applyFill="1" applyBorder="1" applyAlignment="1" applyProtection="1">
      <alignment horizontal="right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3" fontId="8" fillId="6" borderId="19" xfId="0" applyNumberFormat="1" applyFont="1" applyFill="1" applyBorder="1" applyProtection="1">
      <protection locked="0"/>
    </xf>
    <xf numFmtId="0" fontId="1" fillId="8" borderId="0" xfId="0" applyFont="1" applyFill="1" applyProtection="1">
      <protection locked="0"/>
    </xf>
    <xf numFmtId="3" fontId="2" fillId="8" borderId="19" xfId="0" applyNumberFormat="1" applyFont="1" applyFill="1" applyBorder="1" applyProtection="1">
      <protection locked="0"/>
    </xf>
    <xf numFmtId="3" fontId="2" fillId="6" borderId="19" xfId="0" applyNumberFormat="1" applyFont="1" applyFill="1" applyBorder="1" applyProtection="1">
      <protection locked="0"/>
    </xf>
    <xf numFmtId="3" fontId="1" fillId="0" borderId="16" xfId="0" applyNumberFormat="1" applyFont="1" applyFill="1" applyBorder="1" applyAlignment="1" applyProtection="1">
      <alignment horizontal="center"/>
      <protection locked="0"/>
    </xf>
    <xf numFmtId="3" fontId="1" fillId="0" borderId="16" xfId="0" applyNumberFormat="1" applyFont="1" applyFill="1" applyBorder="1" applyProtection="1">
      <protection locked="0"/>
    </xf>
    <xf numFmtId="3" fontId="1" fillId="0" borderId="2" xfId="0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Protection="1">
      <protection locked="0"/>
    </xf>
    <xf numFmtId="3" fontId="1" fillId="0" borderId="20" xfId="0" applyNumberFormat="1" applyFont="1" applyFill="1" applyBorder="1" applyAlignment="1" applyProtection="1">
      <alignment horizontal="center"/>
      <protection locked="0"/>
    </xf>
    <xf numFmtId="3" fontId="1" fillId="0" borderId="20" xfId="0" applyNumberFormat="1" applyFont="1" applyFill="1" applyBorder="1" applyProtection="1">
      <protection locked="0"/>
    </xf>
    <xf numFmtId="3" fontId="1" fillId="0" borderId="10" xfId="0" applyNumberFormat="1" applyFont="1" applyFill="1" applyBorder="1" applyAlignment="1" applyProtection="1">
      <alignment horizontal="center"/>
      <protection locked="0"/>
    </xf>
    <xf numFmtId="3" fontId="1" fillId="0" borderId="10" xfId="0" applyNumberFormat="1" applyFont="1" applyFill="1" applyBorder="1" applyProtection="1">
      <protection locked="0"/>
    </xf>
    <xf numFmtId="3" fontId="1" fillId="12" borderId="16" xfId="0" applyNumberFormat="1" applyFont="1" applyFill="1" applyBorder="1" applyAlignment="1" applyProtection="1">
      <alignment horizontal="right"/>
      <protection locked="0"/>
    </xf>
    <xf numFmtId="3" fontId="1" fillId="12" borderId="33" xfId="0" applyNumberFormat="1" applyFont="1" applyFill="1" applyBorder="1" applyAlignment="1" applyProtection="1">
      <alignment horizontal="right"/>
      <protection locked="0"/>
    </xf>
    <xf numFmtId="3" fontId="1" fillId="12" borderId="2" xfId="0" applyNumberFormat="1" applyFont="1" applyFill="1" applyBorder="1" applyAlignment="1" applyProtection="1">
      <alignment horizontal="right"/>
      <protection locked="0"/>
    </xf>
    <xf numFmtId="3" fontId="1" fillId="12" borderId="8" xfId="0" applyNumberFormat="1" applyFont="1" applyFill="1" applyBorder="1" applyAlignment="1" applyProtection="1">
      <alignment horizontal="right"/>
      <protection locked="0"/>
    </xf>
    <xf numFmtId="3" fontId="1" fillId="12" borderId="20" xfId="0" applyNumberFormat="1" applyFont="1" applyFill="1" applyBorder="1" applyAlignment="1" applyProtection="1">
      <alignment horizontal="right"/>
      <protection locked="0"/>
    </xf>
    <xf numFmtId="3" fontId="1" fillId="12" borderId="22" xfId="0" applyNumberFormat="1" applyFont="1" applyFill="1" applyBorder="1" applyAlignment="1" applyProtection="1">
      <alignment horizontal="right"/>
      <protection locked="0"/>
    </xf>
    <xf numFmtId="3" fontId="1" fillId="12" borderId="10" xfId="0" applyNumberFormat="1" applyFont="1" applyFill="1" applyBorder="1" applyAlignment="1" applyProtection="1">
      <alignment horizontal="right"/>
      <protection locked="0"/>
    </xf>
    <xf numFmtId="3" fontId="1" fillId="12" borderId="11" xfId="0" applyNumberFormat="1" applyFont="1" applyFill="1" applyBorder="1" applyAlignment="1" applyProtection="1">
      <alignment horizontal="right"/>
      <protection locked="0"/>
    </xf>
    <xf numFmtId="3" fontId="47" fillId="8" borderId="19" xfId="0" applyNumberFormat="1" applyFont="1" applyFill="1" applyBorder="1" applyProtection="1">
      <protection locked="0"/>
    </xf>
    <xf numFmtId="0" fontId="47" fillId="8" borderId="19" xfId="0" applyFont="1" applyFill="1" applyBorder="1" applyAlignment="1" applyProtection="1">
      <alignment horizontal="center"/>
      <protection locked="0"/>
    </xf>
    <xf numFmtId="0" fontId="47" fillId="6" borderId="19" xfId="0" applyFont="1" applyFill="1" applyBorder="1" applyAlignment="1" applyProtection="1">
      <alignment horizontal="center"/>
      <protection locked="0"/>
    </xf>
    <xf numFmtId="0" fontId="1" fillId="8" borderId="29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2" fillId="8" borderId="19" xfId="0" applyFont="1" applyFill="1" applyBorder="1" applyProtection="1">
      <protection locked="0"/>
    </xf>
    <xf numFmtId="0" fontId="1" fillId="0" borderId="15" xfId="0" applyFont="1" applyBorder="1" applyProtection="1">
      <protection locked="0"/>
    </xf>
    <xf numFmtId="0" fontId="2" fillId="6" borderId="19" xfId="0" applyFont="1" applyFill="1" applyBorder="1" applyProtection="1">
      <protection locked="0"/>
    </xf>
    <xf numFmtId="0" fontId="1" fillId="0" borderId="9" xfId="0" applyFont="1" applyBorder="1" applyAlignment="1" applyProtection="1">
      <alignment wrapText="1"/>
      <protection locked="0"/>
    </xf>
    <xf numFmtId="0" fontId="47" fillId="6" borderId="1" xfId="0" applyFont="1" applyFill="1" applyBorder="1" applyAlignment="1" applyProtection="1">
      <alignment horizontal="center"/>
      <protection locked="0"/>
    </xf>
    <xf numFmtId="0" fontId="47" fillId="8" borderId="19" xfId="0" applyFont="1" applyFill="1" applyBorder="1" applyProtection="1">
      <protection locked="0"/>
    </xf>
    <xf numFmtId="3" fontId="47" fillId="8" borderId="1" xfId="0" applyNumberFormat="1" applyFont="1" applyFill="1" applyBorder="1" applyProtection="1">
      <protection locked="0"/>
    </xf>
    <xf numFmtId="0" fontId="47" fillId="8" borderId="1" xfId="0" applyFont="1" applyFill="1" applyBorder="1" applyProtection="1">
      <protection locked="0"/>
    </xf>
    <xf numFmtId="0" fontId="47" fillId="3" borderId="1" xfId="0" applyFont="1" applyFill="1" applyBorder="1" applyProtection="1">
      <protection locked="0"/>
    </xf>
    <xf numFmtId="0" fontId="47" fillId="6" borderId="1" xfId="0" applyFont="1" applyFill="1" applyBorder="1" applyProtection="1">
      <protection locked="0"/>
    </xf>
    <xf numFmtId="3" fontId="9" fillId="0" borderId="16" xfId="0" applyNumberFormat="1" applyFont="1" applyFill="1" applyBorder="1" applyAlignment="1" applyProtection="1">
      <alignment horizontal="right"/>
      <protection locked="0"/>
    </xf>
    <xf numFmtId="3" fontId="9" fillId="0" borderId="33" xfId="0" applyNumberFormat="1" applyFont="1" applyFill="1" applyBorder="1" applyAlignment="1" applyProtection="1">
      <alignment horizontal="right"/>
      <protection locked="0"/>
    </xf>
    <xf numFmtId="3" fontId="9" fillId="0" borderId="2" xfId="0" applyNumberFormat="1" applyFont="1" applyFill="1" applyBorder="1" applyAlignment="1" applyProtection="1">
      <alignment horizontal="right"/>
      <protection locked="0"/>
    </xf>
    <xf numFmtId="3" fontId="9" fillId="0" borderId="8" xfId="0" applyNumberFormat="1" applyFont="1" applyFill="1" applyBorder="1" applyAlignment="1" applyProtection="1">
      <alignment horizontal="right"/>
      <protection locked="0"/>
    </xf>
    <xf numFmtId="3" fontId="9" fillId="0" borderId="20" xfId="0" applyNumberFormat="1" applyFont="1" applyFill="1" applyBorder="1" applyAlignment="1" applyProtection="1">
      <alignment horizontal="right"/>
      <protection locked="0"/>
    </xf>
    <xf numFmtId="3" fontId="9" fillId="0" borderId="22" xfId="0" applyNumberFormat="1" applyFont="1" applyFill="1" applyBorder="1" applyAlignment="1" applyProtection="1">
      <alignment horizontal="right"/>
      <protection locked="0"/>
    </xf>
    <xf numFmtId="3" fontId="9" fillId="0" borderId="10" xfId="0" applyNumberFormat="1" applyFont="1" applyFill="1" applyBorder="1" applyAlignment="1" applyProtection="1">
      <alignment horizontal="right"/>
      <protection locked="0"/>
    </xf>
    <xf numFmtId="3" fontId="9" fillId="0" borderId="11" xfId="0" applyNumberFormat="1" applyFont="1" applyFill="1" applyBorder="1" applyAlignment="1" applyProtection="1">
      <alignment horizontal="right"/>
      <protection locked="0"/>
    </xf>
    <xf numFmtId="0" fontId="47" fillId="8" borderId="1" xfId="0" applyFont="1" applyFill="1" applyBorder="1" applyAlignment="1" applyProtection="1">
      <alignment horizontal="center" vertical="center" wrapText="1"/>
      <protection locked="0"/>
    </xf>
    <xf numFmtId="3" fontId="48" fillId="0" borderId="2" xfId="0" applyNumberFormat="1" applyFont="1" applyFill="1" applyBorder="1" applyProtection="1">
      <protection locked="0"/>
    </xf>
    <xf numFmtId="3" fontId="48" fillId="0" borderId="8" xfId="0" applyNumberFormat="1" applyFont="1" applyFill="1" applyBorder="1" applyProtection="1">
      <protection locked="0"/>
    </xf>
    <xf numFmtId="3" fontId="48" fillId="0" borderId="20" xfId="0" applyNumberFormat="1" applyFont="1" applyFill="1" applyBorder="1" applyProtection="1">
      <protection locked="0"/>
    </xf>
    <xf numFmtId="3" fontId="48" fillId="0" borderId="22" xfId="0" applyNumberFormat="1" applyFont="1" applyFill="1" applyBorder="1" applyProtection="1">
      <protection locked="0"/>
    </xf>
    <xf numFmtId="3" fontId="48" fillId="0" borderId="16" xfId="0" applyNumberFormat="1" applyFont="1" applyFill="1" applyBorder="1" applyProtection="1">
      <protection locked="0"/>
    </xf>
    <xf numFmtId="3" fontId="48" fillId="0" borderId="33" xfId="0" applyNumberFormat="1" applyFont="1" applyFill="1" applyBorder="1" applyProtection="1">
      <protection locked="0"/>
    </xf>
    <xf numFmtId="0" fontId="47" fillId="6" borderId="31" xfId="0" applyFont="1" applyFill="1" applyBorder="1" applyProtection="1">
      <protection locked="0"/>
    </xf>
    <xf numFmtId="3" fontId="48" fillId="0" borderId="10" xfId="0" applyNumberFormat="1" applyFont="1" applyFill="1" applyBorder="1" applyProtection="1">
      <protection locked="0"/>
    </xf>
    <xf numFmtId="3" fontId="48" fillId="0" borderId="11" xfId="0" applyNumberFormat="1" applyFont="1" applyFill="1" applyBorder="1" applyProtection="1">
      <protection locked="0"/>
    </xf>
    <xf numFmtId="3" fontId="47" fillId="6" borderId="31" xfId="0" applyNumberFormat="1" applyFont="1" applyFill="1" applyBorder="1" applyProtection="1">
      <protection locked="0"/>
    </xf>
    <xf numFmtId="0" fontId="47" fillId="19" borderId="1" xfId="0" applyFont="1" applyFill="1" applyBorder="1" applyAlignment="1" applyProtection="1">
      <alignment horizontal="center" vertical="center" wrapText="1"/>
      <protection locked="0"/>
    </xf>
    <xf numFmtId="10" fontId="14" fillId="0" borderId="37" xfId="1" applyNumberFormat="1" applyFont="1" applyBorder="1" applyAlignment="1" applyProtection="1">
      <alignment horizontal="left"/>
      <protection locked="0"/>
    </xf>
    <xf numFmtId="10" fontId="14" fillId="0" borderId="8" xfId="1" applyNumberFormat="1" applyFont="1" applyBorder="1" applyAlignment="1" applyProtection="1">
      <alignment horizontal="left"/>
      <protection locked="0"/>
    </xf>
    <xf numFmtId="10" fontId="14" fillId="0" borderId="22" xfId="1" applyNumberFormat="1" applyFont="1" applyBorder="1" applyAlignment="1" applyProtection="1">
      <alignment horizontal="left"/>
      <protection locked="0"/>
    </xf>
    <xf numFmtId="10" fontId="15" fillId="8" borderId="17" xfId="1" applyNumberFormat="1" applyFont="1" applyFill="1" applyBorder="1" applyAlignment="1" applyProtection="1">
      <alignment horizontal="left"/>
      <protection locked="0"/>
    </xf>
    <xf numFmtId="10" fontId="14" fillId="0" borderId="33" xfId="1" applyNumberFormat="1" applyFont="1" applyBorder="1" applyAlignment="1" applyProtection="1">
      <alignment horizontal="left"/>
      <protection locked="0"/>
    </xf>
    <xf numFmtId="9" fontId="15" fillId="6" borderId="34" xfId="1" applyNumberFormat="1" applyFont="1" applyFill="1" applyBorder="1" applyAlignment="1" applyProtection="1">
      <alignment horizontal="left"/>
      <protection locked="0"/>
    </xf>
    <xf numFmtId="0" fontId="47" fillId="19" borderId="19" xfId="0" applyFont="1" applyFill="1" applyBorder="1" applyAlignment="1" applyProtection="1">
      <alignment horizontal="center"/>
      <protection locked="0"/>
    </xf>
    <xf numFmtId="0" fontId="47" fillId="19" borderId="1" xfId="0" applyFont="1" applyFill="1" applyBorder="1" applyAlignment="1" applyProtection="1">
      <alignment horizontal="center"/>
      <protection locked="0"/>
    </xf>
    <xf numFmtId="3" fontId="1" fillId="0" borderId="8" xfId="0" applyNumberFormat="1" applyFont="1" applyFill="1" applyBorder="1" applyAlignment="1" applyProtection="1">
      <alignment horizontal="center"/>
      <protection locked="0"/>
    </xf>
    <xf numFmtId="3" fontId="1" fillId="0" borderId="22" xfId="0" applyNumberFormat="1" applyFont="1" applyFill="1" applyBorder="1" applyAlignment="1" applyProtection="1">
      <alignment horizontal="center"/>
      <protection locked="0"/>
    </xf>
    <xf numFmtId="3" fontId="1" fillId="0" borderId="33" xfId="0" applyNumberFormat="1" applyFont="1" applyFill="1" applyBorder="1" applyAlignment="1" applyProtection="1">
      <alignment horizontal="center"/>
      <protection locked="0"/>
    </xf>
    <xf numFmtId="3" fontId="1" fillId="0" borderId="11" xfId="0" applyNumberFormat="1" applyFont="1" applyFill="1" applyBorder="1" applyAlignment="1" applyProtection="1">
      <alignment horizontal="center"/>
      <protection locked="0"/>
    </xf>
    <xf numFmtId="3" fontId="47" fillId="3" borderId="1" xfId="0" applyNumberFormat="1" applyFont="1" applyFill="1" applyBorder="1" applyProtection="1">
      <protection locked="0"/>
    </xf>
    <xf numFmtId="0" fontId="2" fillId="20" borderId="1" xfId="0" applyFont="1" applyFill="1" applyBorder="1" applyAlignment="1" applyProtection="1">
      <alignment horizontal="center"/>
      <protection locked="0"/>
    </xf>
    <xf numFmtId="0" fontId="2" fillId="21" borderId="1" xfId="0" applyFont="1" applyFill="1" applyBorder="1" applyAlignment="1" applyProtection="1">
      <alignment horizontal="center"/>
      <protection locked="0"/>
    </xf>
    <xf numFmtId="3" fontId="1" fillId="0" borderId="47" xfId="0" applyNumberFormat="1" applyFont="1" applyFill="1" applyBorder="1" applyProtection="1">
      <protection locked="0"/>
    </xf>
    <xf numFmtId="0" fontId="23" fillId="0" borderId="15" xfId="0" applyFont="1" applyBorder="1" applyProtection="1">
      <protection locked="0"/>
    </xf>
    <xf numFmtId="9" fontId="23" fillId="0" borderId="16" xfId="1" applyFont="1" applyBorder="1" applyAlignment="1" applyProtection="1">
      <alignment horizontal="center"/>
      <protection locked="0"/>
    </xf>
    <xf numFmtId="9" fontId="23" fillId="0" borderId="33" xfId="1" applyNumberFormat="1" applyFont="1" applyBorder="1" applyAlignment="1" applyProtection="1">
      <alignment horizontal="center"/>
      <protection locked="0"/>
    </xf>
    <xf numFmtId="0" fontId="23" fillId="0" borderId="2" xfId="0" applyFont="1" applyBorder="1" applyProtection="1">
      <protection locked="0"/>
    </xf>
    <xf numFmtId="9" fontId="23" fillId="0" borderId="2" xfId="1" applyNumberFormat="1" applyFont="1" applyBorder="1" applyAlignment="1" applyProtection="1">
      <alignment horizontal="center"/>
      <protection locked="0"/>
    </xf>
    <xf numFmtId="0" fontId="23" fillId="0" borderId="48" xfId="0" applyFont="1" applyBorder="1" applyProtection="1">
      <protection locked="0"/>
    </xf>
    <xf numFmtId="9" fontId="23" fillId="0" borderId="38" xfId="1" applyFont="1" applyBorder="1" applyAlignment="1" applyProtection="1">
      <alignment horizontal="center"/>
      <protection locked="0"/>
    </xf>
    <xf numFmtId="9" fontId="23" fillId="0" borderId="49" xfId="1" applyNumberFormat="1" applyFont="1" applyBorder="1" applyAlignment="1" applyProtection="1">
      <alignment horizontal="center"/>
      <protection locked="0"/>
    </xf>
    <xf numFmtId="0" fontId="38" fillId="13" borderId="19" xfId="0" applyFont="1" applyFill="1" applyBorder="1" applyProtection="1">
      <protection locked="0"/>
    </xf>
    <xf numFmtId="9" fontId="38" fillId="13" borderId="18" xfId="1" applyFont="1" applyFill="1" applyBorder="1" applyAlignment="1" applyProtection="1">
      <alignment horizontal="center"/>
      <protection locked="0"/>
    </xf>
    <xf numFmtId="9" fontId="38" fillId="13" borderId="17" xfId="1" applyNumberFormat="1" applyFont="1" applyFill="1" applyBorder="1" applyAlignment="1" applyProtection="1">
      <alignment horizontal="center"/>
      <protection locked="0"/>
    </xf>
    <xf numFmtId="0" fontId="23" fillId="0" borderId="21" xfId="0" applyFont="1" applyBorder="1" applyProtection="1">
      <protection locked="0"/>
    </xf>
    <xf numFmtId="9" fontId="23" fillId="0" borderId="20" xfId="1" applyFont="1" applyBorder="1" applyAlignment="1" applyProtection="1">
      <alignment horizontal="center"/>
      <protection locked="0"/>
    </xf>
    <xf numFmtId="9" fontId="23" fillId="0" borderId="22" xfId="1" applyNumberFormat="1" applyFont="1" applyBorder="1" applyAlignment="1" applyProtection="1">
      <alignment horizontal="center"/>
      <protection locked="0"/>
    </xf>
    <xf numFmtId="0" fontId="38" fillId="6" borderId="19" xfId="0" applyFont="1" applyFill="1" applyBorder="1" applyProtection="1">
      <protection locked="0"/>
    </xf>
    <xf numFmtId="9" fontId="38" fillId="6" borderId="18" xfId="1" applyFont="1" applyFill="1" applyBorder="1" applyAlignment="1" applyProtection="1">
      <alignment horizontal="center"/>
      <protection locked="0"/>
    </xf>
    <xf numFmtId="9" fontId="38" fillId="6" borderId="17" xfId="1" applyNumberFormat="1" applyFont="1" applyFill="1" applyBorder="1" applyAlignment="1" applyProtection="1">
      <alignment horizontal="center"/>
      <protection locked="0"/>
    </xf>
    <xf numFmtId="10" fontId="23" fillId="0" borderId="16" xfId="1" applyNumberFormat="1" applyFont="1" applyBorder="1" applyAlignment="1" applyProtection="1">
      <alignment horizontal="center"/>
      <protection locked="0"/>
    </xf>
    <xf numFmtId="0" fontId="38" fillId="13" borderId="30" xfId="0" applyFont="1" applyFill="1" applyBorder="1" applyProtection="1">
      <protection locked="0"/>
    </xf>
    <xf numFmtId="9" fontId="38" fillId="13" borderId="32" xfId="1" applyFont="1" applyFill="1" applyBorder="1" applyAlignment="1" applyProtection="1">
      <alignment horizontal="center"/>
      <protection locked="0"/>
    </xf>
    <xf numFmtId="9" fontId="38" fillId="13" borderId="34" xfId="1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Protection="1">
      <protection locked="0"/>
    </xf>
    <xf numFmtId="3" fontId="1" fillId="0" borderId="16" xfId="3" applyNumberFormat="1" applyFont="1" applyBorder="1" applyAlignment="1" applyProtection="1"/>
    <xf numFmtId="3" fontId="1" fillId="0" borderId="2" xfId="3" applyNumberFormat="1" applyFont="1" applyBorder="1" applyAlignment="1" applyProtection="1"/>
    <xf numFmtId="3" fontId="1" fillId="0" borderId="43" xfId="3" applyNumberFormat="1" applyFont="1" applyBorder="1" applyAlignment="1" applyProtection="1"/>
    <xf numFmtId="3" fontId="1" fillId="0" borderId="11" xfId="3" applyNumberFormat="1" applyFont="1" applyBorder="1" applyAlignment="1" applyProtection="1"/>
    <xf numFmtId="3" fontId="37" fillId="0" borderId="2" xfId="3" applyNumberFormat="1" applyFont="1" applyBorder="1" applyAlignment="1" applyProtection="1"/>
    <xf numFmtId="3" fontId="37" fillId="0" borderId="44" xfId="3" applyNumberFormat="1" applyFont="1" applyBorder="1" applyAlignment="1" applyProtection="1"/>
    <xf numFmtId="3" fontId="38" fillId="13" borderId="1" xfId="0" applyNumberFormat="1" applyFont="1" applyFill="1" applyBorder="1" applyProtection="1">
      <protection locked="0"/>
    </xf>
    <xf numFmtId="3" fontId="37" fillId="0" borderId="16" xfId="0" applyNumberFormat="1" applyFont="1" applyFill="1" applyBorder="1" applyProtection="1">
      <protection locked="0"/>
    </xf>
    <xf numFmtId="3" fontId="37" fillId="0" borderId="2" xfId="0" applyNumberFormat="1" applyFont="1" applyFill="1" applyBorder="1" applyProtection="1">
      <protection locked="0"/>
    </xf>
    <xf numFmtId="3" fontId="37" fillId="0" borderId="20" xfId="0" applyNumberFormat="1" applyFont="1" applyFill="1" applyBorder="1" applyProtection="1">
      <protection locked="0"/>
    </xf>
    <xf numFmtId="3" fontId="38" fillId="13" borderId="31" xfId="0" applyNumberFormat="1" applyFont="1" applyFill="1" applyBorder="1" applyProtection="1">
      <protection locked="0"/>
    </xf>
    <xf numFmtId="3" fontId="37" fillId="0" borderId="43" xfId="3" applyNumberFormat="1" applyFont="1" applyBorder="1" applyAlignment="1" applyProtection="1"/>
    <xf numFmtId="3" fontId="37" fillId="0" borderId="11" xfId="3" applyNumberFormat="1" applyFont="1" applyBorder="1" applyAlignment="1" applyProtection="1"/>
    <xf numFmtId="3" fontId="37" fillId="0" borderId="2" xfId="3" applyNumberFormat="1" applyFont="1" applyFill="1" applyBorder="1" applyAlignment="1" applyProtection="1"/>
    <xf numFmtId="3" fontId="37" fillId="0" borderId="44" xfId="3" applyNumberFormat="1" applyFont="1" applyFill="1" applyBorder="1" applyAlignment="1" applyProtection="1"/>
    <xf numFmtId="3" fontId="39" fillId="22" borderId="14" xfId="3" applyNumberFormat="1" applyFont="1" applyFill="1" applyBorder="1" applyAlignment="1" applyProtection="1"/>
    <xf numFmtId="3" fontId="37" fillId="0" borderId="43" xfId="3" applyNumberFormat="1" applyFont="1" applyFill="1" applyBorder="1" applyAlignment="1" applyProtection="1"/>
    <xf numFmtId="3" fontId="37" fillId="0" borderId="39" xfId="3" applyNumberFormat="1" applyFont="1" applyFill="1" applyBorder="1" applyAlignment="1" applyProtection="1"/>
    <xf numFmtId="3" fontId="37" fillId="0" borderId="28" xfId="3" applyNumberFormat="1" applyFont="1" applyFill="1" applyBorder="1" applyAlignment="1" applyProtection="1"/>
    <xf numFmtId="3" fontId="39" fillId="22" borderId="25" xfId="3" applyNumberFormat="1" applyFont="1" applyFill="1" applyBorder="1" applyAlignment="1" applyProtection="1"/>
    <xf numFmtId="3" fontId="37" fillId="0" borderId="45" xfId="3" applyNumberFormat="1" applyFont="1" applyFill="1" applyBorder="1" applyAlignment="1" applyProtection="1"/>
    <xf numFmtId="3" fontId="37" fillId="0" borderId="46" xfId="3" applyNumberFormat="1" applyFont="1" applyFill="1" applyBorder="1" applyAlignment="1" applyProtection="1"/>
    <xf numFmtId="3" fontId="39" fillId="21" borderId="14" xfId="3" applyNumberFormat="1" applyFont="1" applyFill="1" applyBorder="1" applyAlignment="1" applyProtection="1"/>
    <xf numFmtId="3" fontId="38" fillId="6" borderId="1" xfId="0" applyNumberFormat="1" applyFont="1" applyFill="1" applyBorder="1" applyProtection="1">
      <protection locked="0"/>
    </xf>
    <xf numFmtId="3" fontId="50" fillId="0" borderId="2" xfId="0" applyNumberFormat="1" applyFont="1" applyBorder="1" applyAlignment="1" applyProtection="1">
      <alignment horizontal="center"/>
      <protection locked="0"/>
    </xf>
    <xf numFmtId="3" fontId="50" fillId="0" borderId="20" xfId="0" applyNumberFormat="1" applyFont="1" applyBorder="1" applyAlignment="1" applyProtection="1">
      <alignment horizontal="center"/>
      <protection locked="0"/>
    </xf>
    <xf numFmtId="3" fontId="50" fillId="0" borderId="16" xfId="0" applyNumberFormat="1" applyFont="1" applyBorder="1" applyAlignment="1" applyProtection="1">
      <alignment horizontal="center"/>
      <protection locked="0"/>
    </xf>
    <xf numFmtId="3" fontId="50" fillId="0" borderId="10" xfId="0" applyNumberFormat="1" applyFont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/>
      <protection locked="0"/>
    </xf>
    <xf numFmtId="0" fontId="6" fillId="5" borderId="14" xfId="0" applyFont="1" applyFill="1" applyBorder="1" applyAlignment="1" applyProtection="1">
      <alignment horizontal="center"/>
      <protection locked="0"/>
    </xf>
    <xf numFmtId="0" fontId="7" fillId="8" borderId="12" xfId="2" applyFill="1" applyBorder="1" applyAlignment="1" applyProtection="1">
      <alignment horizontal="center"/>
      <protection locked="0"/>
    </xf>
    <xf numFmtId="0" fontId="7" fillId="8" borderId="14" xfId="2" applyFill="1" applyBorder="1" applyAlignment="1" applyProtection="1">
      <alignment horizontal="center"/>
      <protection locked="0"/>
    </xf>
    <xf numFmtId="0" fontId="7" fillId="6" borderId="12" xfId="2" applyFill="1" applyBorder="1" applyAlignment="1" applyProtection="1">
      <alignment horizontal="center"/>
      <protection locked="0"/>
    </xf>
    <xf numFmtId="0" fontId="7" fillId="6" borderId="13" xfId="2" applyFill="1" applyBorder="1" applyAlignment="1" applyProtection="1">
      <alignment horizontal="center"/>
      <protection locked="0"/>
    </xf>
    <xf numFmtId="0" fontId="7" fillId="6" borderId="14" xfId="2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7" fillId="8" borderId="13" xfId="2" applyFill="1" applyBorder="1" applyAlignment="1" applyProtection="1">
      <alignment horizontal="center"/>
      <protection locked="0"/>
    </xf>
    <xf numFmtId="0" fontId="9" fillId="13" borderId="12" xfId="0" applyFont="1" applyFill="1" applyBorder="1" applyAlignment="1" applyProtection="1">
      <alignment horizontal="left" vertical="top" wrapText="1"/>
      <protection locked="0"/>
    </xf>
    <xf numFmtId="0" fontId="9" fillId="13" borderId="13" xfId="0" applyFont="1" applyFill="1" applyBorder="1" applyAlignment="1" applyProtection="1">
      <alignment horizontal="left" vertical="top" wrapText="1"/>
      <protection locked="0"/>
    </xf>
    <xf numFmtId="0" fontId="9" fillId="13" borderId="14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7" fillId="6" borderId="12" xfId="2" applyFill="1" applyBorder="1" applyAlignment="1" applyProtection="1">
      <alignment horizontal="center" vertical="center" wrapText="1"/>
      <protection locked="0"/>
    </xf>
    <xf numFmtId="0" fontId="7" fillId="6" borderId="13" xfId="2" applyFill="1" applyBorder="1" applyAlignment="1" applyProtection="1">
      <alignment horizontal="center" vertical="center" wrapText="1"/>
      <protection locked="0"/>
    </xf>
    <xf numFmtId="0" fontId="27" fillId="13" borderId="12" xfId="0" applyFont="1" applyFill="1" applyBorder="1" applyAlignment="1" applyProtection="1">
      <alignment horizontal="center" vertical="center" wrapText="1"/>
      <protection locked="0"/>
    </xf>
    <xf numFmtId="0" fontId="27" fillId="13" borderId="13" xfId="0" applyFont="1" applyFill="1" applyBorder="1" applyAlignment="1" applyProtection="1">
      <alignment horizontal="center" vertical="center" wrapText="1"/>
      <protection locked="0"/>
    </xf>
    <xf numFmtId="0" fontId="27" fillId="13" borderId="14" xfId="0" applyFont="1" applyFill="1" applyBorder="1" applyAlignment="1" applyProtection="1">
      <alignment horizontal="center" vertical="center" wrapText="1"/>
      <protection locked="0"/>
    </xf>
    <xf numFmtId="0" fontId="27" fillId="14" borderId="23" xfId="0" applyFont="1" applyFill="1" applyBorder="1" applyAlignment="1" applyProtection="1">
      <alignment horizontal="center" vertical="center" wrapText="1"/>
      <protection locked="0"/>
    </xf>
    <xf numFmtId="0" fontId="27" fillId="14" borderId="24" xfId="0" applyFont="1" applyFill="1" applyBorder="1" applyAlignment="1" applyProtection="1">
      <alignment horizontal="center" vertical="center" wrapText="1"/>
      <protection locked="0"/>
    </xf>
    <xf numFmtId="0" fontId="27" fillId="14" borderId="25" xfId="0" applyFont="1" applyFill="1" applyBorder="1" applyAlignment="1" applyProtection="1">
      <alignment horizontal="center" vertical="center" wrapText="1"/>
      <protection locked="0"/>
    </xf>
    <xf numFmtId="0" fontId="29" fillId="15" borderId="26" xfId="0" applyFont="1" applyFill="1" applyBorder="1" applyAlignment="1" applyProtection="1">
      <alignment horizontal="left" vertical="top" wrapText="1"/>
      <protection locked="0"/>
    </xf>
    <xf numFmtId="0" fontId="29" fillId="15" borderId="27" xfId="0" applyFont="1" applyFill="1" applyBorder="1" applyAlignment="1" applyProtection="1">
      <alignment horizontal="left" vertical="top" wrapText="1"/>
      <protection locked="0"/>
    </xf>
    <xf numFmtId="0" fontId="29" fillId="15" borderId="28" xfId="0" applyFont="1" applyFill="1" applyBorder="1" applyAlignment="1" applyProtection="1">
      <alignment horizontal="left" vertical="top" wrapText="1"/>
      <protection locked="0"/>
    </xf>
    <xf numFmtId="0" fontId="29" fillId="15" borderId="29" xfId="0" applyFont="1" applyFill="1" applyBorder="1" applyAlignment="1" applyProtection="1">
      <alignment horizontal="left" vertical="top" wrapText="1"/>
      <protection locked="0"/>
    </xf>
    <xf numFmtId="0" fontId="29" fillId="15" borderId="0" xfId="0" applyFont="1" applyFill="1" applyBorder="1" applyAlignment="1" applyProtection="1">
      <alignment horizontal="left" vertical="top" wrapText="1"/>
      <protection locked="0"/>
    </xf>
    <xf numFmtId="0" fontId="29" fillId="15" borderId="44" xfId="0" applyFont="1" applyFill="1" applyBorder="1" applyAlignment="1" applyProtection="1">
      <alignment horizontal="left" vertical="top" wrapText="1"/>
      <protection locked="0"/>
    </xf>
    <xf numFmtId="0" fontId="29" fillId="15" borderId="23" xfId="0" applyFont="1" applyFill="1" applyBorder="1" applyAlignment="1" applyProtection="1">
      <alignment horizontal="left" vertical="top" wrapText="1"/>
      <protection locked="0"/>
    </xf>
    <xf numFmtId="0" fontId="29" fillId="15" borderId="24" xfId="0" applyFont="1" applyFill="1" applyBorder="1" applyAlignment="1" applyProtection="1">
      <alignment horizontal="left" vertical="top" wrapText="1"/>
      <protection locked="0"/>
    </xf>
    <xf numFmtId="0" fontId="29" fillId="15" borderId="25" xfId="0" applyFont="1" applyFill="1" applyBorder="1" applyAlignment="1" applyProtection="1">
      <alignment horizontal="left" vertical="top" wrapText="1"/>
      <protection locked="0"/>
    </xf>
    <xf numFmtId="0" fontId="0" fillId="15" borderId="27" xfId="0" applyFill="1" applyBorder="1" applyAlignment="1" applyProtection="1">
      <alignment horizontal="left" vertical="top" wrapText="1"/>
      <protection locked="0"/>
    </xf>
    <xf numFmtId="0" fontId="0" fillId="15" borderId="28" xfId="0" applyFill="1" applyBorder="1" applyAlignment="1" applyProtection="1">
      <alignment horizontal="left" vertical="top" wrapText="1"/>
      <protection locked="0"/>
    </xf>
    <xf numFmtId="0" fontId="0" fillId="15" borderId="29" xfId="0" applyFill="1" applyBorder="1" applyAlignment="1" applyProtection="1">
      <alignment horizontal="left" vertical="top" wrapText="1"/>
      <protection locked="0"/>
    </xf>
    <xf numFmtId="0" fontId="0" fillId="15" borderId="0" xfId="0" applyFill="1" applyBorder="1" applyAlignment="1" applyProtection="1">
      <alignment horizontal="left" vertical="top" wrapText="1"/>
      <protection locked="0"/>
    </xf>
    <xf numFmtId="0" fontId="0" fillId="15" borderId="44" xfId="0" applyFill="1" applyBorder="1" applyAlignment="1" applyProtection="1">
      <alignment horizontal="left" vertical="top" wrapText="1"/>
      <protection locked="0"/>
    </xf>
    <xf numFmtId="0" fontId="0" fillId="15" borderId="23" xfId="0" applyFill="1" applyBorder="1" applyAlignment="1" applyProtection="1">
      <alignment horizontal="left" vertical="top" wrapText="1"/>
      <protection locked="0"/>
    </xf>
    <xf numFmtId="0" fontId="0" fillId="15" borderId="24" xfId="0" applyFill="1" applyBorder="1" applyAlignment="1" applyProtection="1">
      <alignment horizontal="left" vertical="top" wrapText="1"/>
      <protection locked="0"/>
    </xf>
    <xf numFmtId="0" fontId="0" fillId="15" borderId="25" xfId="0" applyFill="1" applyBorder="1" applyAlignment="1" applyProtection="1">
      <alignment horizontal="left" vertical="top" wrapText="1"/>
      <protection locked="0"/>
    </xf>
    <xf numFmtId="0" fontId="8" fillId="6" borderId="12" xfId="0" applyFont="1" applyFill="1" applyBorder="1" applyAlignment="1" applyProtection="1">
      <alignment horizontal="center"/>
      <protection locked="0"/>
    </xf>
    <xf numFmtId="0" fontId="8" fillId="6" borderId="13" xfId="0" applyFont="1" applyFill="1" applyBorder="1" applyAlignment="1" applyProtection="1">
      <alignment horizontal="center"/>
      <protection locked="0"/>
    </xf>
    <xf numFmtId="0" fontId="7" fillId="3" borderId="29" xfId="2" applyFill="1" applyBorder="1" applyAlignment="1" applyProtection="1">
      <alignment horizontal="center" vertical="center" wrapText="1"/>
      <protection locked="0"/>
    </xf>
    <xf numFmtId="0" fontId="7" fillId="3" borderId="0" xfId="2" applyFill="1" applyBorder="1" applyAlignment="1" applyProtection="1">
      <alignment horizontal="center" vertical="center" wrapText="1"/>
      <protection locked="0"/>
    </xf>
    <xf numFmtId="0" fontId="7" fillId="3" borderId="23" xfId="2" applyFill="1" applyBorder="1" applyAlignment="1" applyProtection="1">
      <alignment horizontal="center" vertical="center" wrapText="1"/>
      <protection locked="0"/>
    </xf>
    <xf numFmtId="0" fontId="7" fillId="3" borderId="24" xfId="2" applyFill="1" applyBorder="1" applyAlignment="1" applyProtection="1">
      <alignment horizontal="center" vertical="center" wrapText="1"/>
      <protection locked="0"/>
    </xf>
    <xf numFmtId="0" fontId="47" fillId="8" borderId="12" xfId="0" applyFont="1" applyFill="1" applyBorder="1" applyAlignment="1" applyProtection="1">
      <alignment horizontal="center"/>
      <protection locked="0"/>
    </xf>
    <xf numFmtId="0" fontId="47" fillId="8" borderId="14" xfId="0" applyFont="1" applyFill="1" applyBorder="1" applyAlignment="1" applyProtection="1">
      <alignment horizontal="center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8" fillId="12" borderId="0" xfId="0" applyFont="1" applyFill="1" applyBorder="1" applyAlignment="1" applyProtection="1">
      <alignment horizontal="center" vertical="center" wrapText="1"/>
      <protection locked="0"/>
    </xf>
    <xf numFmtId="0" fontId="0" fillId="12" borderId="0" xfId="0" applyFill="1" applyBorder="1" applyAlignment="1" applyProtection="1">
      <alignment horizontal="center" vertical="center" wrapText="1"/>
      <protection locked="0"/>
    </xf>
    <xf numFmtId="0" fontId="21" fillId="7" borderId="3" xfId="0" applyFont="1" applyFill="1" applyBorder="1" applyAlignment="1" applyProtection="1">
      <alignment horizontal="center" vertical="center" wrapText="1"/>
      <protection locked="0"/>
    </xf>
    <xf numFmtId="0" fontId="23" fillId="0" borderId="42" xfId="0" applyFont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/>
      <protection locked="0"/>
    </xf>
    <xf numFmtId="0" fontId="8" fillId="7" borderId="31" xfId="0" applyFont="1" applyFill="1" applyBorder="1" applyAlignment="1" applyProtection="1">
      <alignment horizontal="center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8" fillId="6" borderId="14" xfId="0" applyFont="1" applyFill="1" applyBorder="1" applyAlignment="1" applyProtection="1">
      <alignment horizontal="center"/>
      <protection locked="0"/>
    </xf>
    <xf numFmtId="0" fontId="33" fillId="3" borderId="26" xfId="2" applyFont="1" applyFill="1" applyBorder="1" applyAlignment="1" applyProtection="1">
      <alignment horizontal="center" vertical="center"/>
      <protection locked="0"/>
    </xf>
    <xf numFmtId="0" fontId="33" fillId="3" borderId="27" xfId="2" applyFont="1" applyFill="1" applyBorder="1" applyAlignment="1" applyProtection="1">
      <alignment horizontal="center" vertical="center"/>
      <protection locked="0"/>
    </xf>
    <xf numFmtId="0" fontId="33" fillId="3" borderId="28" xfId="2" applyFont="1" applyFill="1" applyBorder="1" applyAlignment="1" applyProtection="1">
      <alignment horizontal="center" vertical="center"/>
      <protection locked="0"/>
    </xf>
    <xf numFmtId="0" fontId="32" fillId="3" borderId="23" xfId="2" applyFont="1" applyFill="1" applyBorder="1" applyAlignment="1" applyProtection="1">
      <alignment horizontal="center" vertical="center"/>
      <protection locked="0"/>
    </xf>
    <xf numFmtId="0" fontId="32" fillId="3" borderId="24" xfId="2" applyFont="1" applyFill="1" applyBorder="1" applyAlignment="1" applyProtection="1">
      <alignment horizontal="center" vertical="center"/>
      <protection locked="0"/>
    </xf>
    <xf numFmtId="0" fontId="32" fillId="3" borderId="25" xfId="2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42" fillId="6" borderId="12" xfId="0" applyFont="1" applyFill="1" applyBorder="1" applyAlignment="1" applyProtection="1">
      <alignment horizontal="center"/>
      <protection locked="0"/>
    </xf>
    <xf numFmtId="0" fontId="42" fillId="6" borderId="13" xfId="0" applyFont="1" applyFill="1" applyBorder="1" applyAlignment="1" applyProtection="1">
      <alignment horizontal="center"/>
      <protection locked="0"/>
    </xf>
    <xf numFmtId="0" fontId="40" fillId="2" borderId="26" xfId="2" applyFont="1" applyFill="1" applyBorder="1" applyAlignment="1" applyProtection="1">
      <alignment horizontal="center" vertical="center"/>
      <protection locked="0"/>
    </xf>
    <xf numFmtId="0" fontId="40" fillId="2" borderId="27" xfId="2" applyFont="1" applyFill="1" applyBorder="1" applyAlignment="1" applyProtection="1">
      <alignment horizontal="center" vertical="center"/>
      <protection locked="0"/>
    </xf>
    <xf numFmtId="0" fontId="34" fillId="2" borderId="23" xfId="2" applyFont="1" applyFill="1" applyBorder="1" applyAlignment="1" applyProtection="1">
      <alignment horizontal="center"/>
      <protection locked="0"/>
    </xf>
    <xf numFmtId="0" fontId="41" fillId="2" borderId="24" xfId="2" applyFont="1" applyFill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12" fillId="6" borderId="12" xfId="0" applyFont="1" applyFill="1" applyBorder="1" applyAlignment="1" applyProtection="1">
      <alignment horizontal="center"/>
      <protection locked="0"/>
    </xf>
    <xf numFmtId="0" fontId="12" fillId="6" borderId="13" xfId="0" applyFont="1" applyFill="1" applyBorder="1" applyAlignment="1" applyProtection="1">
      <alignment horizontal="center"/>
      <protection locked="0"/>
    </xf>
    <xf numFmtId="0" fontId="11" fillId="3" borderId="26" xfId="2" applyFont="1" applyFill="1" applyBorder="1" applyAlignment="1" applyProtection="1">
      <alignment horizontal="center"/>
      <protection locked="0"/>
    </xf>
    <xf numFmtId="0" fontId="11" fillId="3" borderId="27" xfId="2" applyFont="1" applyFill="1" applyBorder="1" applyAlignment="1" applyProtection="1">
      <alignment horizontal="center"/>
      <protection locked="0"/>
    </xf>
    <xf numFmtId="0" fontId="8" fillId="3" borderId="23" xfId="0" applyFont="1" applyFill="1" applyBorder="1" applyAlignment="1" applyProtection="1">
      <alignment horizontal="center"/>
      <protection locked="0"/>
    </xf>
    <xf numFmtId="0" fontId="8" fillId="3" borderId="24" xfId="0" applyFont="1" applyFill="1" applyBorder="1" applyAlignment="1" applyProtection="1">
      <alignment horizontal="center"/>
      <protection locked="0"/>
    </xf>
    <xf numFmtId="0" fontId="11" fillId="4" borderId="23" xfId="2" applyFont="1" applyFill="1" applyBorder="1" applyAlignment="1" applyProtection="1">
      <alignment horizontal="center" vertical="center" wrapText="1"/>
      <protection locked="0"/>
    </xf>
    <xf numFmtId="0" fontId="11" fillId="4" borderId="24" xfId="2" applyFont="1" applyFill="1" applyBorder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/>
      <protection locked="0"/>
    </xf>
    <xf numFmtId="0" fontId="15" fillId="2" borderId="24" xfId="0" applyFont="1" applyFill="1" applyBorder="1" applyAlignment="1" applyProtection="1">
      <alignment horizontal="center"/>
      <protection locked="0"/>
    </xf>
    <xf numFmtId="0" fontId="15" fillId="2" borderId="25" xfId="0" applyFont="1" applyFill="1" applyBorder="1" applyAlignment="1" applyProtection="1">
      <alignment horizontal="center"/>
      <protection locked="0"/>
    </xf>
    <xf numFmtId="0" fontId="11" fillId="2" borderId="26" xfId="2" applyFont="1" applyFill="1" applyBorder="1" applyAlignment="1" applyProtection="1">
      <alignment horizontal="center"/>
      <protection locked="0"/>
    </xf>
    <xf numFmtId="0" fontId="11" fillId="2" borderId="27" xfId="2" applyFont="1" applyFill="1" applyBorder="1" applyAlignment="1" applyProtection="1">
      <alignment horizontal="center"/>
      <protection locked="0"/>
    </xf>
    <xf numFmtId="0" fontId="11" fillId="2" borderId="28" xfId="2" applyFont="1" applyFill="1" applyBorder="1" applyAlignment="1" applyProtection="1">
      <alignment horizontal="center"/>
      <protection locked="0"/>
    </xf>
  </cellXfs>
  <cellStyles count="4">
    <cellStyle name="Hipervínculo" xfId="2" builtinId="8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717663507495647"/>
          <c:y val="0.16464245220468518"/>
          <c:w val="0.76067352513411712"/>
          <c:h val="0.74545351113621994"/>
        </c:manualLayout>
      </c:layout>
      <c:pie3DChart>
        <c:varyColors val="1"/>
        <c:ser>
          <c:idx val="2"/>
          <c:order val="2"/>
          <c:tx>
            <c:strRef>
              <c:f>COBERTURA!$J$5</c:f>
              <c:strCache>
                <c:ptCount val="1"/>
                <c:pt idx="0">
                  <c:v>% CUMPLIMIENTO</c:v>
                </c:pt>
              </c:strCache>
            </c:strRef>
          </c:tx>
          <c:explosion val="26"/>
          <c:dLbls>
            <c:dLbl>
              <c:idx val="0"/>
              <c:layout>
                <c:manualLayout>
                  <c:x val="-0.10555473790075307"/>
                  <c:y val="-2.32572225430676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AE-4DA2-AC4B-A141A831688D}"/>
                </c:ext>
              </c:extLst>
            </c:dLbl>
            <c:dLbl>
              <c:idx val="1"/>
              <c:layout>
                <c:manualLayout>
                  <c:x val="-0.12243413109186897"/>
                  <c:y val="1.31304025279487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AE-4DA2-AC4B-A141A831688D}"/>
                </c:ext>
              </c:extLst>
            </c:dLbl>
            <c:dLbl>
              <c:idx val="2"/>
              <c:layout>
                <c:manualLayout>
                  <c:x val="-9.2817583939079268E-2"/>
                  <c:y val="-0.137574831321397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AE-4DA2-AC4B-A141A831688D}"/>
                </c:ext>
              </c:extLst>
            </c:dLbl>
            <c:dLbl>
              <c:idx val="3"/>
              <c:layout>
                <c:manualLayout>
                  <c:x val="-0.12005545934947683"/>
                  <c:y val="-0.188459764540302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AE-4DA2-AC4B-A141A831688D}"/>
                </c:ext>
              </c:extLst>
            </c:dLbl>
            <c:dLbl>
              <c:idx val="4"/>
              <c:layout>
                <c:manualLayout>
                  <c:x val="6.5847921657767858E-2"/>
                  <c:y val="-0.2582926016179998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AE-4DA2-AC4B-A141A831688D}"/>
                </c:ext>
              </c:extLst>
            </c:dLbl>
            <c:dLbl>
              <c:idx val="5"/>
              <c:layout>
                <c:manualLayout>
                  <c:x val="0.1873313246280352"/>
                  <c:y val="-0.173568755605012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AE-4DA2-AC4B-A141A831688D}"/>
                </c:ext>
              </c:extLst>
            </c:dLbl>
            <c:dLbl>
              <c:idx val="6"/>
              <c:layout>
                <c:manualLayout>
                  <c:x val="0.11701603824430816"/>
                  <c:y val="1.82673836966031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AE-4DA2-AC4B-A141A831688D}"/>
                </c:ext>
              </c:extLst>
            </c:dLbl>
            <c:dLbl>
              <c:idx val="7"/>
              <c:layout>
                <c:manualLayout>
                  <c:x val="5.2181503013057948E-2"/>
                  <c:y val="1.98223768540560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AE-4DA2-AC4B-A141A83168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Black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COBERTURA!$G$6:$G$14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INTRNACIONAL</c:v>
                </c:pt>
                <c:pt idx="2">
                  <c:v>TRANSPORTE AÉREO CARGA NACIONAL</c:v>
                </c:pt>
                <c:pt idx="3">
                  <c:v>TRANASPORTE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COBERTURA!$J$6:$J$14</c:f>
              <c:numCache>
                <c:formatCode>0%</c:formatCode>
                <c:ptCount val="9"/>
                <c:pt idx="0">
                  <c:v>1</c:v>
                </c:pt>
                <c:pt idx="1">
                  <c:v>0.86206896551724133</c:v>
                </c:pt>
                <c:pt idx="2">
                  <c:v>1</c:v>
                </c:pt>
                <c:pt idx="3">
                  <c:v>0.63636363636363635</c:v>
                </c:pt>
                <c:pt idx="4">
                  <c:v>1</c:v>
                </c:pt>
                <c:pt idx="5">
                  <c:v>1</c:v>
                </c:pt>
                <c:pt idx="6">
                  <c:v>0.8571428571428571</c:v>
                </c:pt>
                <c:pt idx="7">
                  <c:v>0.7857142857142857</c:v>
                </c:pt>
                <c:pt idx="8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AE-4DA2-AC4B-A141A831688D}"/>
            </c:ext>
          </c:extLst>
        </c:ser>
        <c:ser>
          <c:idx val="1"/>
          <c:order val="1"/>
          <c:tx>
            <c:strRef>
              <c:f>COBERTURA!$I$5</c:f>
              <c:strCache>
                <c:ptCount val="1"/>
                <c:pt idx="0">
                  <c:v>TOTAL EMPRESAS VIGENTES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COBERTURA!$G$6:$G$14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INTRNACIONAL</c:v>
                </c:pt>
                <c:pt idx="2">
                  <c:v>TRANSPORTE AÉREO CARGA NACIONAL</c:v>
                </c:pt>
                <c:pt idx="3">
                  <c:v>TRANASPORTE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COBERTURA!$I$6:$I$14</c:f>
            </c:numRef>
          </c:val>
          <c:extLst>
            <c:ext xmlns:c16="http://schemas.microsoft.com/office/drawing/2014/chart" uri="{C3380CC4-5D6E-409C-BE32-E72D297353CC}">
              <c16:uniqueId val="{00000009-A2AE-4DA2-AC4B-A141A831688D}"/>
            </c:ext>
          </c:extLst>
        </c:ser>
        <c:ser>
          <c:idx val="0"/>
          <c:order val="0"/>
          <c:tx>
            <c:strRef>
              <c:f>COBERTURA!$H$5</c:f>
              <c:strCache>
                <c:ptCount val="1"/>
                <c:pt idx="0">
                  <c:v>No. EMPRE. PRESENTARON INFORME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COBERTURA!$G$6:$G$14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INTRNACIONAL</c:v>
                </c:pt>
                <c:pt idx="2">
                  <c:v>TRANSPORTE AÉREO CARGA NACIONAL</c:v>
                </c:pt>
                <c:pt idx="3">
                  <c:v>TRANASPORTE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COBERTURA!$H$6:$H$14</c:f>
            </c:numRef>
          </c:val>
          <c:extLst>
            <c:ext xmlns:c16="http://schemas.microsoft.com/office/drawing/2014/chart" uri="{C3380CC4-5D6E-409C-BE32-E72D297353CC}">
              <c16:uniqueId val="{0000000A-A2AE-4DA2-AC4B-A141A831688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2901862876896E-2"/>
          <c:y val="3.0357815140859171E-2"/>
          <c:w val="0.87912612295414305"/>
          <c:h val="0.93886063072227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GRAFICAS!$I$2</c:f>
              <c:strCache>
                <c:ptCount val="1"/>
                <c:pt idx="0">
                  <c:v>VARIACIÓN %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8.5558655047319604E-3"/>
                  <c:y val="0.1257286049637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8E-465D-A527-0616D2D29903}"/>
                </c:ext>
              </c:extLst>
            </c:dLbl>
            <c:dLbl>
              <c:idx val="4"/>
              <c:layout>
                <c:manualLayout>
                  <c:x val="7.3211801742440342E-3"/>
                  <c:y val="0.116080900616676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8E-465D-A527-0616D2D29903}"/>
                </c:ext>
              </c:extLst>
            </c:dLbl>
            <c:dLbl>
              <c:idx val="5"/>
              <c:layout>
                <c:manualLayout>
                  <c:x val="-2.04993044878835E-2"/>
                  <c:y val="-8.26104915324246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8E-465D-A527-0616D2D29903}"/>
                </c:ext>
              </c:extLst>
            </c:dLbl>
            <c:dLbl>
              <c:idx val="6"/>
              <c:layout>
                <c:manualLayout>
                  <c:x val="4.3927081045464526E-3"/>
                  <c:y val="5.58815311539536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8E-465D-A527-0616D2D29903}"/>
                </c:ext>
              </c:extLst>
            </c:dLbl>
            <c:dLbl>
              <c:idx val="7"/>
              <c:layout>
                <c:manualLayout>
                  <c:x val="-1.1529417597234784E-7"/>
                  <c:y val="0.14237052095227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8E-465D-A527-0616D2D29903}"/>
                </c:ext>
              </c:extLst>
            </c:dLbl>
            <c:dLbl>
              <c:idx val="9"/>
              <c:layout>
                <c:manualLayout>
                  <c:x val="3.6170088886043894E-3"/>
                  <c:y val="0.105285424820640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8E-465D-A527-0616D2D299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GRAFICAS!$H$3:$H$13</c:f>
              <c:strCache>
                <c:ptCount val="11"/>
                <c:pt idx="0">
                  <c:v>TRIPULACION </c:v>
                </c:pt>
                <c:pt idx="1">
                  <c:v>SEGUROS</c:v>
                </c:pt>
                <c:pt idx="2">
                  <c:v>SERV. AERON.</c:v>
                </c:pt>
                <c:pt idx="3">
                  <c:v>MANTENIMIENTO</c:v>
                </c:pt>
                <c:pt idx="4">
                  <c:v>SERV. A PAX</c:v>
                </c:pt>
                <c:pt idx="5">
                  <c:v>COMBUSTIBLE</c:v>
                </c:pt>
                <c:pt idx="6">
                  <c:v>DEPRECIACIÓN</c:v>
                </c:pt>
                <c:pt idx="7">
                  <c:v>ARRIENDO</c:v>
                </c:pt>
                <c:pt idx="8">
                  <c:v>ADMINISTRACIÓN</c:v>
                </c:pt>
                <c:pt idx="9">
                  <c:v>VENTAS</c:v>
                </c:pt>
                <c:pt idx="10">
                  <c:v>FINANCIERO</c:v>
                </c:pt>
              </c:strCache>
            </c:strRef>
          </c:cat>
          <c:val>
            <c:numRef>
              <c:f>GRAFICAS!$I$3:$I$13</c:f>
              <c:numCache>
                <c:formatCode>0%</c:formatCode>
                <c:ptCount val="11"/>
                <c:pt idx="0">
                  <c:v>0.10740393855843666</c:v>
                </c:pt>
                <c:pt idx="1">
                  <c:v>0.27122948998352281</c:v>
                </c:pt>
                <c:pt idx="2">
                  <c:v>0.29595076385725605</c:v>
                </c:pt>
                <c:pt idx="3">
                  <c:v>0.91362149160285466</c:v>
                </c:pt>
                <c:pt idx="4">
                  <c:v>0.37226917602750365</c:v>
                </c:pt>
                <c:pt idx="5">
                  <c:v>-0.24366405144066339</c:v>
                </c:pt>
                <c:pt idx="6">
                  <c:v>0.39437739038710418</c:v>
                </c:pt>
                <c:pt idx="7">
                  <c:v>1.2623691859428297</c:v>
                </c:pt>
                <c:pt idx="8">
                  <c:v>-0.20242593089547722</c:v>
                </c:pt>
                <c:pt idx="9">
                  <c:v>0.69761634195045841</c:v>
                </c:pt>
                <c:pt idx="10">
                  <c:v>-0.44528806687275246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8E-465D-A527-0616D2D2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9835056"/>
        <c:axId val="-259836144"/>
      </c:barChart>
      <c:catAx>
        <c:axId val="-259835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baseline="0">
                <a:solidFill>
                  <a:sysClr val="windowText" lastClr="000000"/>
                </a:solidFill>
              </a:defRPr>
            </a:pPr>
            <a:endParaRPr lang="es-CO"/>
          </a:p>
        </c:txPr>
        <c:crossAx val="-259836144"/>
        <c:crosses val="autoZero"/>
        <c:auto val="1"/>
        <c:lblAlgn val="ctr"/>
        <c:lblOffset val="100"/>
        <c:noMultiLvlLbl val="0"/>
      </c:catAx>
      <c:valAx>
        <c:axId val="-259836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700" baseline="0">
                <a:solidFill>
                  <a:sysClr val="windowText" lastClr="000000"/>
                </a:solidFill>
              </a:defRPr>
            </a:pPr>
            <a:endParaRPr lang="es-CO"/>
          </a:p>
        </c:txPr>
        <c:crossAx val="-259835056"/>
        <c:crosses val="autoZero"/>
        <c:crossBetween val="between"/>
      </c:valAx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EFB1-43D9-9EF7-7CE6FFA01AB6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FB1-43D9-9EF7-7CE6FFA01AB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5-EFB1-43D9-9EF7-7CE6FFA01AB6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7-EFB1-43D9-9EF7-7CE6FFA01AB6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EFB1-43D9-9EF7-7CE6FFA01AB6}"/>
              </c:ext>
            </c:extLst>
          </c:dPt>
          <c:dPt>
            <c:idx val="7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EFB1-43D9-9EF7-7CE6FFA01AB6}"/>
              </c:ext>
            </c:extLst>
          </c:dPt>
          <c:dPt>
            <c:idx val="8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D-EFB1-43D9-9EF7-7CE6FFA01AB6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F-EFB1-43D9-9EF7-7CE6FFA01AB6}"/>
              </c:ext>
            </c:extLst>
          </c:dPt>
          <c:dPt>
            <c:idx val="1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11-EFB1-43D9-9EF7-7CE6FFA01AB6}"/>
              </c:ext>
            </c:extLst>
          </c:dPt>
          <c:dLbls>
            <c:dLbl>
              <c:idx val="2"/>
              <c:layout>
                <c:manualLayout>
                  <c:x val="-0.14527652732571311"/>
                  <c:y val="5.75554193238484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B1-43D9-9EF7-7CE6FFA01AB6}"/>
                </c:ext>
              </c:extLst>
            </c:dLbl>
            <c:dLbl>
              <c:idx val="4"/>
              <c:layout>
                <c:manualLayout>
                  <c:x val="-2.1685478802495567E-3"/>
                  <c:y val="-3.99602981882067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B1-43D9-9EF7-7CE6FFA01AB6}"/>
                </c:ext>
              </c:extLst>
            </c:dLbl>
            <c:dLbl>
              <c:idx val="5"/>
              <c:layout>
                <c:manualLayout>
                  <c:x val="1.1071128945852243E-2"/>
                  <c:y val="-0.344403814848221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B1-43D9-9EF7-7CE6FFA01AB6}"/>
                </c:ext>
              </c:extLst>
            </c:dLbl>
            <c:dLbl>
              <c:idx val="8"/>
              <c:layout>
                <c:manualLayout>
                  <c:x val="0.14664643233677557"/>
                  <c:y val="3.805429275840011E-2"/>
                </c:manualLayout>
              </c:layout>
              <c:tx>
                <c:rich>
                  <a:bodyPr/>
                  <a:lstStyle/>
                  <a:p>
                    <a:fld id="{87AE2E65-C503-4ACA-8380-04C17B2FB5CE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405D38-DD23-424F-B7A5-3A5FDE933DCE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FB1-43D9-9EF7-7CE6FFA01AB6}"/>
                </c:ext>
              </c:extLst>
            </c:dLbl>
            <c:dLbl>
              <c:idx val="9"/>
              <c:layout>
                <c:manualLayout>
                  <c:x val="0.11830951371182431"/>
                  <c:y val="5.14056192925328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B1-43D9-9EF7-7CE6FFA01AB6}"/>
                </c:ext>
              </c:extLst>
            </c:dLbl>
            <c:dLbl>
              <c:idx val="10"/>
              <c:layout>
                <c:manualLayout>
                  <c:x val="7.2107891199094332E-2"/>
                  <c:y val="4.653984815365571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B1-43D9-9EF7-7CE6FFA01A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GRAFICAS!$A$24:$A$34</c:f>
              <c:strCache>
                <c:ptCount val="11"/>
                <c:pt idx="0">
                  <c:v>TRIPULACION </c:v>
                </c:pt>
                <c:pt idx="1">
                  <c:v>SEGUROS</c:v>
                </c:pt>
                <c:pt idx="2">
                  <c:v>SERV. AERON.</c:v>
                </c:pt>
                <c:pt idx="3">
                  <c:v>MANTENIMIENTO</c:v>
                </c:pt>
                <c:pt idx="4">
                  <c:v>SERV. A PAX</c:v>
                </c:pt>
                <c:pt idx="5">
                  <c:v>COMBUSTIBLE</c:v>
                </c:pt>
                <c:pt idx="6">
                  <c:v>DEPRECIACIÓN</c:v>
                </c:pt>
                <c:pt idx="7">
                  <c:v>ARRIENDO</c:v>
                </c:pt>
                <c:pt idx="8">
                  <c:v>ADMINISTRACIÓN</c:v>
                </c:pt>
                <c:pt idx="9">
                  <c:v>VENTAS</c:v>
                </c:pt>
                <c:pt idx="10">
                  <c:v>FINANCIERO</c:v>
                </c:pt>
              </c:strCache>
            </c:strRef>
          </c:cat>
          <c:val>
            <c:numRef>
              <c:f>GRAFICAS!$B$24:$B$34</c:f>
              <c:numCache>
                <c:formatCode>0%</c:formatCode>
                <c:ptCount val="11"/>
                <c:pt idx="0">
                  <c:v>9.9970008926452011E-2</c:v>
                </c:pt>
                <c:pt idx="1">
                  <c:v>7.7219509699770345E-3</c:v>
                </c:pt>
                <c:pt idx="2">
                  <c:v>0.10657009459748042</c:v>
                </c:pt>
                <c:pt idx="3">
                  <c:v>0.13909351512692456</c:v>
                </c:pt>
                <c:pt idx="4">
                  <c:v>4.7855700354187035E-2</c:v>
                </c:pt>
                <c:pt idx="5">
                  <c:v>0.20515347884605792</c:v>
                </c:pt>
                <c:pt idx="6">
                  <c:v>2.5144384709137862E-2</c:v>
                </c:pt>
                <c:pt idx="7">
                  <c:v>0.14506208404054591</c:v>
                </c:pt>
                <c:pt idx="8">
                  <c:v>7.9264541074195352E-2</c:v>
                </c:pt>
                <c:pt idx="9">
                  <c:v>0.12825142458918606</c:v>
                </c:pt>
                <c:pt idx="10">
                  <c:v>1.5912816765855632E-2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FB1-43D9-9EF7-7CE6FFA01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 baseline="0">
                <a:solidFill>
                  <a:sysClr val="windowText" lastClr="000000"/>
                </a:solidFill>
              </a:defRPr>
            </a:pPr>
            <a:r>
              <a:rPr lang="en-US" sz="1400" baseline="0">
                <a:solidFill>
                  <a:sysClr val="windowText" lastClr="000000"/>
                </a:solidFill>
              </a:rPr>
              <a:t>VARIACION 2012 -2013</a:t>
            </a:r>
          </a:p>
        </c:rich>
      </c:tx>
      <c:layout>
        <c:manualLayout>
          <c:xMode val="edge"/>
          <c:yMode val="edge"/>
          <c:x val="0.34036992573237762"/>
          <c:y val="3.4399724802201583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57869782406231"/>
          <c:y val="7.2790359409408187E-2"/>
          <c:w val="0.79315959698586069"/>
          <c:h val="0.711999544948522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'PAX REGULAR NACIONAL  I SEM'!$G$65:$G$66</c:f>
              <c:strCache>
                <c:ptCount val="2"/>
                <c:pt idx="0">
                  <c:v>2012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2974588938714496E-2"/>
                  <c:y val="0.15823873409012726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0B-4116-B51F-EBCAC229E493}"/>
                </c:ext>
              </c:extLst>
            </c:dLbl>
            <c:dLbl>
              <c:idx val="1"/>
              <c:layout>
                <c:manualLayout>
                  <c:x val="4.2974588938714496E-2"/>
                  <c:y val="6.8799449604403165E-3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11%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0B-4116-B51F-EBCAC229E493}"/>
                </c:ext>
              </c:extLst>
            </c:dLbl>
            <c:dLbl>
              <c:idx val="2"/>
              <c:layout>
                <c:manualLayout>
                  <c:x val="4.8579822981768536E-2"/>
                  <c:y val="-2.063983488132095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-1%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0B-4116-B51F-EBCAC229E493}"/>
                </c:ext>
              </c:extLst>
            </c:dLbl>
            <c:dLbl>
              <c:idx val="3"/>
              <c:layout>
                <c:manualLayout>
                  <c:x val="5.2316890881913304E-2"/>
                  <c:y val="-7.22394220846233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30%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0B-4116-B51F-EBCAC229E493}"/>
                </c:ext>
              </c:extLst>
            </c:dLbl>
            <c:dLbl>
              <c:idx val="4"/>
              <c:layout>
                <c:manualLayout>
                  <c:x val="6.9133034379671152E-2"/>
                  <c:y val="-3.4399724802201583E-3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-14%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0B-4116-B51F-EBCAC229E4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REGULAR NACIONAL  I SEM'!$F$67:$F$71</c:f>
              <c:strCache>
                <c:ptCount val="5"/>
                <c:pt idx="0">
                  <c:v>Combustible </c:v>
                </c:pt>
                <c:pt idx="1">
                  <c:v>Servicios Aeronaúticos </c:v>
                </c:pt>
                <c:pt idx="2">
                  <c:v>Mantenimiento </c:v>
                </c:pt>
                <c:pt idx="3">
                  <c:v> Arriendo </c:v>
                </c:pt>
                <c:pt idx="4">
                  <c:v>Administración </c:v>
                </c:pt>
              </c:strCache>
            </c:strRef>
          </c:cat>
          <c:val>
            <c:numRef>
              <c:f>'PAX REGULAR NACIONAL  I SEM'!$G$67:$G$71</c:f>
              <c:numCache>
                <c:formatCode>#,##0</c:formatCode>
                <c:ptCount val="5"/>
                <c:pt idx="0">
                  <c:v>37491</c:v>
                </c:pt>
                <c:pt idx="1">
                  <c:v>9062</c:v>
                </c:pt>
                <c:pt idx="2">
                  <c:v>16839</c:v>
                </c:pt>
                <c:pt idx="3">
                  <c:v>13115</c:v>
                </c:pt>
                <c:pt idx="4">
                  <c:v>17059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0B-4116-B51F-EBCAC229E493}"/>
            </c:ext>
          </c:extLst>
        </c:ser>
        <c:ser>
          <c:idx val="1"/>
          <c:order val="1"/>
          <c:tx>
            <c:strRef>
              <c:f>'PAX REGULAR NACIONAL  I SEM'!$H$65:$H$66</c:f>
              <c:strCache>
                <c:ptCount val="2"/>
                <c:pt idx="0">
                  <c:v>2013</c:v>
                </c:pt>
              </c:strCache>
            </c:strRef>
          </c:tx>
          <c:invertIfNegative val="0"/>
          <c:cat>
            <c:strRef>
              <c:f>'PAX REGULAR NACIONAL  I SEM'!$F$67:$F$71</c:f>
              <c:strCache>
                <c:ptCount val="5"/>
                <c:pt idx="0">
                  <c:v>Combustible </c:v>
                </c:pt>
                <c:pt idx="1">
                  <c:v>Servicios Aeronaúticos </c:v>
                </c:pt>
                <c:pt idx="2">
                  <c:v>Mantenimiento </c:v>
                </c:pt>
                <c:pt idx="3">
                  <c:v> Arriendo </c:v>
                </c:pt>
                <c:pt idx="4">
                  <c:v>Administración </c:v>
                </c:pt>
              </c:strCache>
            </c:strRef>
          </c:cat>
          <c:val>
            <c:numRef>
              <c:f>'PAX REGULAR NACIONAL  I SEM'!$H$67:$H$71</c:f>
              <c:numCache>
                <c:formatCode>#,##0</c:formatCode>
                <c:ptCount val="5"/>
                <c:pt idx="0">
                  <c:v>38988</c:v>
                </c:pt>
                <c:pt idx="1">
                  <c:v>10071</c:v>
                </c:pt>
                <c:pt idx="2">
                  <c:v>16592</c:v>
                </c:pt>
                <c:pt idx="3">
                  <c:v>17048</c:v>
                </c:pt>
                <c:pt idx="4">
                  <c:v>14696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0B-4116-B51F-EBCAC229E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4665568"/>
        <c:axId val="-67791440"/>
        <c:axId val="0"/>
      </c:bar3DChart>
      <c:catAx>
        <c:axId val="-164665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7791440"/>
        <c:crosses val="autoZero"/>
        <c:auto val="1"/>
        <c:lblAlgn val="ctr"/>
        <c:lblOffset val="100"/>
        <c:noMultiLvlLbl val="0"/>
      </c:catAx>
      <c:valAx>
        <c:axId val="-67791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MILES  $</a:t>
                </a:r>
              </a:p>
            </c:rich>
          </c:tx>
          <c:layout>
            <c:manualLayout>
              <c:xMode val="edge"/>
              <c:yMode val="edge"/>
              <c:x val="2.752722038777411E-2"/>
              <c:y val="0.240262846401165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es-CO"/>
          </a:p>
        </c:txPr>
        <c:crossAx val="-16466556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1" baseline="0">
                <a:solidFill>
                  <a:sysClr val="windowText" lastClr="000000"/>
                </a:solidFill>
                <a:latin typeface="Calibri" pitchFamily="34" charset="0"/>
              </a:defRPr>
            </a:pPr>
            <a:endParaRPr lang="es-CO"/>
          </a:p>
        </c:txPr>
      </c:dTable>
    </c:plotArea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3000" dir="5400000" rotWithShape="0">
        <a:srgbClr val="000000">
          <a:alpha val="35000"/>
        </a:srgbClr>
      </a:outerShdw>
    </a:effectLst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>
                <a:solidFill>
                  <a:sysClr val="windowText" lastClr="000000"/>
                </a:solidFill>
              </a:rPr>
              <a:t>COSTOS DE OPERACION REPRESENTATIVOS I</a:t>
            </a:r>
            <a:r>
              <a:rPr lang="es-ES" sz="1400" baseline="0">
                <a:solidFill>
                  <a:sysClr val="windowText" lastClr="000000"/>
                </a:solidFill>
              </a:rPr>
              <a:t> SEM </a:t>
            </a:r>
            <a:r>
              <a:rPr lang="es-ES" sz="1400">
                <a:solidFill>
                  <a:sysClr val="windowText" lastClr="000000"/>
                </a:solidFill>
              </a:rPr>
              <a:t> 2015</a:t>
            </a:r>
          </a:p>
        </c:rich>
      </c:tx>
      <c:overlay val="1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502620545073388E-2"/>
          <c:y val="0.12489426523297491"/>
          <c:w val="0.83833333333333337"/>
          <c:h val="0.80435169592240274"/>
        </c:manualLayout>
      </c:layout>
      <c:pie3DChart>
        <c:varyColors val="1"/>
        <c:ser>
          <c:idx val="0"/>
          <c:order val="0"/>
          <c:tx>
            <c:strRef>
              <c:f>'PAX REGULAR NACIONAL  I SEM'!$G$88:$G$89</c:f>
              <c:strCache>
                <c:ptCount val="2"/>
                <c:pt idx="0">
                  <c:v>I SEM 2015</c:v>
                </c:pt>
              </c:strCache>
            </c:strRef>
          </c:tx>
          <c:dLbls>
            <c:dLbl>
              <c:idx val="1"/>
              <c:layout>
                <c:manualLayout>
                  <c:x val="-0.11653189162018512"/>
                  <c:y val="-0.127371392198339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13-4543-A9BD-F4A317AC6C12}"/>
                </c:ext>
              </c:extLst>
            </c:dLbl>
            <c:dLbl>
              <c:idx val="2"/>
              <c:layout>
                <c:manualLayout>
                  <c:x val="1.4060244645697799E-2"/>
                  <c:y val="-0.157713467625960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13-4543-A9BD-F4A317AC6C12}"/>
                </c:ext>
              </c:extLst>
            </c:dLbl>
            <c:dLbl>
              <c:idx val="3"/>
              <c:layout>
                <c:manualLayout>
                  <c:x val="0.11989855457404054"/>
                  <c:y val="-0.1230603545273933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13-4543-A9BD-F4A317AC6C12}"/>
                </c:ext>
              </c:extLst>
            </c:dLbl>
            <c:dLbl>
              <c:idx val="4"/>
              <c:layout>
                <c:manualLayout>
                  <c:x val="0.16052607678664765"/>
                  <c:y val="0.1079836174138917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13-4543-A9BD-F4A317AC6C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Calibri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'PAX REGULAR NACIONAL  I SEM'!$F$90:$F$95</c:f>
              <c:strCache>
                <c:ptCount val="6"/>
                <c:pt idx="0">
                  <c:v>Combustible </c:v>
                </c:pt>
                <c:pt idx="1">
                  <c:v>Arriendo </c:v>
                </c:pt>
                <c:pt idx="2">
                  <c:v>Mantenimiento </c:v>
                </c:pt>
                <c:pt idx="3">
                  <c:v>Ventas</c:v>
                </c:pt>
                <c:pt idx="4">
                  <c:v>Servicios Aeronaúticos </c:v>
                </c:pt>
                <c:pt idx="5">
                  <c:v>Trpulación</c:v>
                </c:pt>
              </c:strCache>
            </c:strRef>
          </c:cat>
          <c:val>
            <c:numRef>
              <c:f>'PAX REGULAR NACIONAL  I SEM'!$G$90:$G$95</c:f>
              <c:numCache>
                <c:formatCode>0.00%</c:formatCode>
                <c:ptCount val="6"/>
                <c:pt idx="0">
                  <c:v>0.20810000000000001</c:v>
                </c:pt>
                <c:pt idx="1">
                  <c:v>0.14119999999999999</c:v>
                </c:pt>
                <c:pt idx="2">
                  <c:v>0.13919999999999999</c:v>
                </c:pt>
                <c:pt idx="3">
                  <c:v>0.1273</c:v>
                </c:pt>
                <c:pt idx="4">
                  <c:v>0.1065</c:v>
                </c:pt>
                <c:pt idx="5">
                  <c:v>0.10059999999999999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13-4543-A9BD-F4A317AC6C1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3000" dir="5400000" rotWithShape="0">
        <a:srgbClr val="000000">
          <a:alpha val="35000"/>
        </a:srgbClr>
      </a:outerShdw>
    </a:effectLst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6159844</xdr:colOff>
      <xdr:row>10</xdr:row>
      <xdr:rowOff>228415</xdr:rowOff>
    </xdr:from>
    <xdr:ext cx="18473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52324" y="241535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899160</xdr:colOff>
      <xdr:row>3</xdr:row>
      <xdr:rowOff>106680</xdr:rowOff>
    </xdr:from>
    <xdr:to>
      <xdr:col>13</xdr:col>
      <xdr:colOff>769620</xdr:colOff>
      <xdr:row>15</xdr:row>
      <xdr:rowOff>60960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297180</xdr:colOff>
      <xdr:row>1</xdr:row>
      <xdr:rowOff>13335</xdr:rowOff>
    </xdr:from>
    <xdr:to>
      <xdr:col>13</xdr:col>
      <xdr:colOff>1036320</xdr:colOff>
      <xdr:row>22</xdr:row>
      <xdr:rowOff>100965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20</xdr:row>
      <xdr:rowOff>40005</xdr:rowOff>
    </xdr:from>
    <xdr:to>
      <xdr:col>5</xdr:col>
      <xdr:colOff>32385</xdr:colOff>
      <xdr:row>40</xdr:row>
      <xdr:rowOff>26670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1181100</xdr:colOff>
      <xdr:row>61</xdr:row>
      <xdr:rowOff>110490</xdr:rowOff>
    </xdr:from>
    <xdr:to>
      <xdr:col>13</xdr:col>
      <xdr:colOff>0</xdr:colOff>
      <xdr:row>81</xdr:row>
      <xdr:rowOff>15240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1095375</xdr:colOff>
      <xdr:row>81</xdr:row>
      <xdr:rowOff>175260</xdr:rowOff>
    </xdr:from>
    <xdr:to>
      <xdr:col>13</xdr:col>
      <xdr:colOff>219075</xdr:colOff>
      <xdr:row>105</xdr:row>
      <xdr:rowOff>164415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specto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sqref="A1:B1"/>
    </sheetView>
  </sheetViews>
  <sheetFormatPr baseColWidth="10" defaultRowHeight="14.25"/>
  <cols>
    <col min="1" max="1" width="11.19921875" customWidth="1"/>
    <col min="2" max="2" width="101.5" customWidth="1"/>
  </cols>
  <sheetData>
    <row r="1" spans="1:2" ht="25.15" customHeight="1" thickBot="1">
      <c r="A1" s="343" t="s">
        <v>84</v>
      </c>
      <c r="B1" s="344"/>
    </row>
    <row r="2" spans="1:2" ht="25.15" customHeight="1" thickBot="1">
      <c r="A2" s="3"/>
      <c r="B2" s="4"/>
    </row>
    <row r="3" spans="1:2" ht="25.15" customHeight="1" thickBot="1">
      <c r="A3" s="341" t="s">
        <v>460</v>
      </c>
      <c r="B3" s="342"/>
    </row>
    <row r="4" spans="1:2" ht="25.15" customHeight="1" thickBot="1">
      <c r="A4" s="3"/>
      <c r="B4" s="3"/>
    </row>
    <row r="5" spans="1:2" ht="25.15" customHeight="1">
      <c r="A5" s="5" t="s">
        <v>81</v>
      </c>
      <c r="B5" s="5" t="s">
        <v>82</v>
      </c>
    </row>
    <row r="6" spans="1:2" ht="25.15" customHeight="1">
      <c r="A6" s="6">
        <v>1</v>
      </c>
      <c r="B6" s="7" t="s">
        <v>129</v>
      </c>
    </row>
    <row r="7" spans="1:2" ht="25.15" customHeight="1">
      <c r="A7" s="6">
        <v>2</v>
      </c>
      <c r="B7" s="7" t="s">
        <v>130</v>
      </c>
    </row>
    <row r="8" spans="1:2" ht="27" customHeight="1">
      <c r="A8" s="6">
        <v>3</v>
      </c>
      <c r="B8" s="106" t="s">
        <v>77</v>
      </c>
    </row>
    <row r="9" spans="1:2" ht="25.15" customHeight="1">
      <c r="A9" s="6">
        <v>5</v>
      </c>
      <c r="B9" s="106" t="s">
        <v>114</v>
      </c>
    </row>
    <row r="10" spans="1:2" ht="25.15" customHeight="1">
      <c r="A10" s="6">
        <v>7</v>
      </c>
      <c r="B10" s="106" t="s">
        <v>115</v>
      </c>
    </row>
    <row r="11" spans="1:2" ht="25.15" customHeight="1">
      <c r="A11" s="6">
        <v>9</v>
      </c>
      <c r="B11" s="106" t="s">
        <v>75</v>
      </c>
    </row>
    <row r="12" spans="1:2" ht="25.15" customHeight="1">
      <c r="A12" s="6">
        <v>11</v>
      </c>
      <c r="B12" s="106" t="s">
        <v>76</v>
      </c>
    </row>
    <row r="13" spans="1:2" ht="25.15" customHeight="1">
      <c r="A13" s="6">
        <v>13</v>
      </c>
      <c r="B13" s="106" t="s">
        <v>78</v>
      </c>
    </row>
    <row r="14" spans="1:2" ht="25.15" customHeight="1">
      <c r="A14" s="6">
        <v>15</v>
      </c>
      <c r="B14" s="106" t="s">
        <v>79</v>
      </c>
    </row>
    <row r="15" spans="1:2" ht="25.15" customHeight="1">
      <c r="A15" s="6">
        <v>17</v>
      </c>
      <c r="B15" s="106" t="s">
        <v>80</v>
      </c>
    </row>
    <row r="16" spans="1:2" ht="25.15" customHeight="1">
      <c r="A16" s="6">
        <v>18</v>
      </c>
      <c r="B16" s="106" t="s">
        <v>187</v>
      </c>
    </row>
  </sheetData>
  <mergeCells count="2">
    <mergeCell ref="A3:B3"/>
    <mergeCell ref="A1:B1"/>
  </mergeCells>
  <hyperlinks>
    <hyperlink ref="A1" location="'TRONCAL X EQUIPO I SEM'!A1" display="C O N T E N I D O"/>
    <hyperlink ref="B6" location="'EMPRESAS - TIPO AERONAVE'!A1" display="RELACION EMPRESAS - TIPO AERONAVE"/>
    <hyperlink ref="B7" location="COBERTURA!A1" display="COBERTURA"/>
    <hyperlink ref="A1:B1" location="'PAX REGULAR NACIONAL  I SEM'!A1" display="C O N T E N I D O"/>
    <hyperlink ref="B8" location="'PAX REGULAR NACIONAL  I SEM'!A1" display="EMPRESAS DE TRANSPORTE AÉREO PASAJEROS REGULAR NACIONAL  I SEMESTRE"/>
    <hyperlink ref="B9" location="'PAX-  EXTRAN I SEM '!A1" display="EMPRESAS DE TRANSPORTE AÉREO PASAJEROS REGULAR INTERNACIONAL  I SEMESTRE "/>
    <hyperlink ref="B10" location="'CARGA -EXTRANJERA I SEM'!A1" display="EMPRESAS DE TRANSPORTE AÉREO CARGA INTERNACIONAL  I  SEMESTRE "/>
    <hyperlink ref="B11" location="'CARGA NAL  I SEM 2013'!A1" display="EMPRESAS DE TRANSPORTE AÉREO  CARGA I SEMESTRE"/>
    <hyperlink ref="B12" location="'COMERC. REGIONAL I SEM'!A1" display="EMPRESAS DE TRANSPORTE AÉREO  COMERCIAL REGIONAL  I SEMESTRE "/>
    <hyperlink ref="B13" location="'AEROTAXIS I SEM'!A1" display="EMPRESAS DE TRANSPORTE AÉREO - AEROTAXIS  I SEMESTRE"/>
    <hyperlink ref="B14" location="'TRABAJ AEREOS ESPEC I SEM '!A1" display="TRABAJOS AEREOS ESPECIALES I SEMESTRE"/>
    <hyperlink ref="B15" location="'AVIACION AGRICOLA  I SEM 2013'!A1" display="TRABAJOS AEREOS ESPECIALES  - AVIACION AGRICOLA  - I SEMESTRE"/>
    <hyperlink ref="B16" location="'ESPECIAL DE CARGA 2013'!A1" display="ESPECIAL DE CARGA  - I SEMESTRE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H2" sqref="H2:H3"/>
    </sheetView>
  </sheetViews>
  <sheetFormatPr baseColWidth="10" defaultColWidth="10.8984375" defaultRowHeight="15"/>
  <cols>
    <col min="1" max="1" width="32.5" style="36" customWidth="1"/>
    <col min="2" max="2" width="9.69921875" style="36" customWidth="1"/>
    <col min="3" max="3" width="8.296875" style="36" customWidth="1"/>
    <col min="4" max="4" width="9" style="36" customWidth="1"/>
    <col min="5" max="5" width="10.3984375" style="36" bestFit="1" customWidth="1"/>
    <col min="6" max="16384" width="10.8984375" style="8"/>
  </cols>
  <sheetData>
    <row r="1" spans="1:11" ht="31.5" customHeight="1" thickBot="1">
      <c r="A1" s="418" t="s">
        <v>478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spans="1:11" s="37" customFormat="1" ht="15.75" thickBot="1">
      <c r="A2" s="239" t="s">
        <v>362</v>
      </c>
      <c r="B2" s="239" t="s">
        <v>445</v>
      </c>
      <c r="C2" s="239" t="s">
        <v>360</v>
      </c>
      <c r="D2" s="239" t="s">
        <v>361</v>
      </c>
      <c r="E2" s="239" t="s">
        <v>477</v>
      </c>
      <c r="F2" s="239" t="s">
        <v>188</v>
      </c>
      <c r="G2" s="239" t="s">
        <v>189</v>
      </c>
      <c r="H2" s="281" t="s">
        <v>329</v>
      </c>
      <c r="I2" s="239" t="s">
        <v>190</v>
      </c>
      <c r="J2" s="239" t="s">
        <v>328</v>
      </c>
      <c r="K2" s="281" t="s">
        <v>189</v>
      </c>
    </row>
    <row r="3" spans="1:11" ht="15.75" thickBot="1">
      <c r="A3" s="249" t="s">
        <v>0</v>
      </c>
      <c r="B3" s="249" t="s">
        <v>44</v>
      </c>
      <c r="C3" s="249" t="s">
        <v>2</v>
      </c>
      <c r="D3" s="249" t="s">
        <v>23</v>
      </c>
      <c r="E3" s="249" t="s">
        <v>24</v>
      </c>
      <c r="F3" s="249" t="s">
        <v>160</v>
      </c>
      <c r="G3" s="249" t="s">
        <v>154</v>
      </c>
      <c r="H3" s="282" t="s">
        <v>448</v>
      </c>
      <c r="I3" s="249" t="s">
        <v>35</v>
      </c>
      <c r="J3" s="249" t="s">
        <v>32</v>
      </c>
      <c r="K3" s="282" t="s">
        <v>411</v>
      </c>
    </row>
    <row r="4" spans="1:11">
      <c r="A4" s="242" t="s">
        <v>68</v>
      </c>
      <c r="B4" s="199">
        <v>0</v>
      </c>
      <c r="C4" s="199">
        <v>401954</v>
      </c>
      <c r="D4" s="199">
        <v>367540</v>
      </c>
      <c r="E4" s="199">
        <v>551194</v>
      </c>
      <c r="F4" s="199">
        <v>326621</v>
      </c>
      <c r="G4" s="230">
        <v>3502389</v>
      </c>
      <c r="H4" s="230">
        <v>5766947</v>
      </c>
      <c r="I4" s="230">
        <v>1575884</v>
      </c>
      <c r="J4" s="230">
        <v>697222</v>
      </c>
      <c r="K4" s="231">
        <v>12295706</v>
      </c>
    </row>
    <row r="5" spans="1:11">
      <c r="A5" s="243" t="s">
        <v>52</v>
      </c>
      <c r="B5" s="200">
        <v>0</v>
      </c>
      <c r="C5" s="200">
        <v>59835</v>
      </c>
      <c r="D5" s="200">
        <v>908540.5</v>
      </c>
      <c r="E5" s="200">
        <v>165425.33333333334</v>
      </c>
      <c r="F5" s="200">
        <v>233994</v>
      </c>
      <c r="G5" s="232">
        <v>687335</v>
      </c>
      <c r="H5" s="232">
        <v>6694041</v>
      </c>
      <c r="I5" s="232">
        <v>20265</v>
      </c>
      <c r="J5" s="232">
        <v>98066</v>
      </c>
      <c r="K5" s="233">
        <v>5048544</v>
      </c>
    </row>
    <row r="6" spans="1:11">
      <c r="A6" s="243" t="s">
        <v>53</v>
      </c>
      <c r="B6" s="200">
        <v>66885</v>
      </c>
      <c r="C6" s="200">
        <v>41677</v>
      </c>
      <c r="D6" s="200">
        <v>29455</v>
      </c>
      <c r="E6" s="200">
        <v>30156.333333333332</v>
      </c>
      <c r="F6" s="200">
        <v>68422</v>
      </c>
      <c r="G6" s="232">
        <v>674923</v>
      </c>
      <c r="H6" s="232">
        <v>148483</v>
      </c>
      <c r="I6" s="232">
        <v>23027</v>
      </c>
      <c r="J6" s="232">
        <v>62486</v>
      </c>
      <c r="K6" s="233">
        <v>1934981</v>
      </c>
    </row>
    <row r="7" spans="1:11">
      <c r="A7" s="243" t="s">
        <v>54</v>
      </c>
      <c r="B7" s="200">
        <v>524596</v>
      </c>
      <c r="C7" s="200">
        <v>73609</v>
      </c>
      <c r="D7" s="200">
        <v>550269</v>
      </c>
      <c r="E7" s="200">
        <v>94347.666666666672</v>
      </c>
      <c r="F7" s="200">
        <v>350126</v>
      </c>
      <c r="G7" s="232">
        <v>1062119</v>
      </c>
      <c r="H7" s="232">
        <v>0</v>
      </c>
      <c r="I7" s="232">
        <v>312025</v>
      </c>
      <c r="J7" s="232">
        <v>28224</v>
      </c>
      <c r="K7" s="233">
        <v>3437643</v>
      </c>
    </row>
    <row r="8" spans="1:11">
      <c r="A8" s="243" t="s">
        <v>56</v>
      </c>
      <c r="B8" s="200">
        <v>216127</v>
      </c>
      <c r="C8" s="200">
        <v>576133</v>
      </c>
      <c r="D8" s="200">
        <v>173718.5</v>
      </c>
      <c r="E8" s="200">
        <v>345087</v>
      </c>
      <c r="F8" s="200">
        <v>468508</v>
      </c>
      <c r="G8" s="232">
        <v>2000786</v>
      </c>
      <c r="H8" s="232">
        <v>0</v>
      </c>
      <c r="I8" s="232">
        <v>210576</v>
      </c>
      <c r="J8" s="232">
        <v>685240</v>
      </c>
      <c r="K8" s="233">
        <v>1034748</v>
      </c>
    </row>
    <row r="9" spans="1:11">
      <c r="A9" s="243" t="s">
        <v>57</v>
      </c>
      <c r="B9" s="200">
        <v>0</v>
      </c>
      <c r="C9" s="200">
        <v>81413.5</v>
      </c>
      <c r="D9" s="200">
        <v>19064</v>
      </c>
      <c r="E9" s="200">
        <v>110771.33333333333</v>
      </c>
      <c r="F9" s="200">
        <v>219352</v>
      </c>
      <c r="G9" s="232">
        <v>473588</v>
      </c>
      <c r="H9" s="232">
        <v>0</v>
      </c>
      <c r="I9" s="232">
        <v>0</v>
      </c>
      <c r="J9" s="232">
        <v>0</v>
      </c>
      <c r="K9" s="233">
        <v>7199091</v>
      </c>
    </row>
    <row r="10" spans="1:11" ht="15.75" thickBot="1">
      <c r="A10" s="243" t="s">
        <v>58</v>
      </c>
      <c r="B10" s="201">
        <v>0</v>
      </c>
      <c r="C10" s="201">
        <v>251883</v>
      </c>
      <c r="D10" s="201">
        <v>0</v>
      </c>
      <c r="E10" s="201">
        <v>0</v>
      </c>
      <c r="F10" s="201">
        <v>0</v>
      </c>
      <c r="G10" s="234">
        <v>0</v>
      </c>
      <c r="H10" s="234">
        <v>0</v>
      </c>
      <c r="I10" s="234">
        <v>36900</v>
      </c>
      <c r="J10" s="234">
        <v>300000</v>
      </c>
      <c r="K10" s="235">
        <v>0</v>
      </c>
    </row>
    <row r="11" spans="1:11" ht="15.75" thickBot="1">
      <c r="A11" s="250" t="s">
        <v>62</v>
      </c>
      <c r="B11" s="203">
        <v>807608</v>
      </c>
      <c r="C11" s="203">
        <v>1486504.5</v>
      </c>
      <c r="D11" s="203">
        <v>2048587</v>
      </c>
      <c r="E11" s="203">
        <v>1296981.6666666667</v>
      </c>
      <c r="F11" s="203">
        <v>1667023</v>
      </c>
      <c r="G11" s="203">
        <v>8401140</v>
      </c>
      <c r="H11" s="203">
        <v>12609471</v>
      </c>
      <c r="I11" s="203">
        <v>2178677</v>
      </c>
      <c r="J11" s="203">
        <v>1871238</v>
      </c>
      <c r="K11" s="203">
        <v>30950713</v>
      </c>
    </row>
    <row r="12" spans="1:11">
      <c r="A12" s="243" t="s">
        <v>59</v>
      </c>
      <c r="B12" s="199">
        <v>197612</v>
      </c>
      <c r="C12" s="199">
        <v>414955.5</v>
      </c>
      <c r="D12" s="199">
        <v>231025</v>
      </c>
      <c r="E12" s="199">
        <v>188978.66666666666</v>
      </c>
      <c r="F12" s="199">
        <v>0</v>
      </c>
      <c r="G12" s="230">
        <v>1318997</v>
      </c>
      <c r="H12" s="230">
        <v>0</v>
      </c>
      <c r="I12" s="230">
        <v>382212</v>
      </c>
      <c r="J12" s="230">
        <v>537557</v>
      </c>
      <c r="K12" s="231">
        <v>24936916</v>
      </c>
    </row>
    <row r="13" spans="1:11">
      <c r="A13" s="243" t="s">
        <v>60</v>
      </c>
      <c r="B13" s="200">
        <v>565613</v>
      </c>
      <c r="C13" s="200">
        <v>192694.5</v>
      </c>
      <c r="D13" s="200">
        <v>451288.5</v>
      </c>
      <c r="E13" s="200">
        <v>314008</v>
      </c>
      <c r="F13" s="200">
        <v>0</v>
      </c>
      <c r="G13" s="232">
        <v>394148</v>
      </c>
      <c r="H13" s="232">
        <v>0</v>
      </c>
      <c r="I13" s="232">
        <v>0</v>
      </c>
      <c r="J13" s="232">
        <v>39805</v>
      </c>
      <c r="K13" s="233">
        <v>78710</v>
      </c>
    </row>
    <row r="14" spans="1:11" ht="15.75" thickBot="1">
      <c r="A14" s="243" t="s">
        <v>61</v>
      </c>
      <c r="B14" s="201">
        <v>158055</v>
      </c>
      <c r="C14" s="201">
        <v>572156.5</v>
      </c>
      <c r="D14" s="201">
        <v>177744.5</v>
      </c>
      <c r="E14" s="201">
        <v>138309</v>
      </c>
      <c r="F14" s="201">
        <v>3139</v>
      </c>
      <c r="G14" s="234">
        <v>0</v>
      </c>
      <c r="H14" s="234">
        <v>0</v>
      </c>
      <c r="I14" s="234">
        <v>140191</v>
      </c>
      <c r="J14" s="234">
        <v>58888</v>
      </c>
      <c r="K14" s="235">
        <v>0</v>
      </c>
    </row>
    <row r="15" spans="1:11" ht="15.75" thickBot="1">
      <c r="A15" s="252" t="s">
        <v>63</v>
      </c>
      <c r="B15" s="204">
        <v>921280</v>
      </c>
      <c r="C15" s="204">
        <v>1179806.5</v>
      </c>
      <c r="D15" s="204">
        <v>860058</v>
      </c>
      <c r="E15" s="204">
        <v>641295.66666666663</v>
      </c>
      <c r="F15" s="204">
        <v>3139</v>
      </c>
      <c r="G15" s="204">
        <v>1713145</v>
      </c>
      <c r="H15" s="204">
        <v>0</v>
      </c>
      <c r="I15" s="204">
        <v>522403</v>
      </c>
      <c r="J15" s="204">
        <v>636250</v>
      </c>
      <c r="K15" s="204">
        <v>25015626</v>
      </c>
    </row>
    <row r="16" spans="1:11" ht="15.75" thickBot="1">
      <c r="A16" s="254" t="s">
        <v>49</v>
      </c>
      <c r="B16" s="205">
        <v>1728888</v>
      </c>
      <c r="C16" s="205">
        <v>2666311</v>
      </c>
      <c r="D16" s="205">
        <v>2908645</v>
      </c>
      <c r="E16" s="205">
        <v>1938277.3333333335</v>
      </c>
      <c r="F16" s="205">
        <v>1670162</v>
      </c>
      <c r="G16" s="205">
        <v>10114285</v>
      </c>
      <c r="H16" s="205">
        <v>12609471</v>
      </c>
      <c r="I16" s="205">
        <v>2701080</v>
      </c>
      <c r="J16" s="205">
        <v>2507488</v>
      </c>
      <c r="K16" s="205">
        <v>55966339</v>
      </c>
    </row>
    <row r="17" spans="1:11">
      <c r="A17" s="246" t="s">
        <v>180</v>
      </c>
      <c r="B17" s="199">
        <v>147</v>
      </c>
      <c r="C17" s="199">
        <v>890</v>
      </c>
      <c r="D17" s="199">
        <v>302</v>
      </c>
      <c r="E17" s="199">
        <v>611</v>
      </c>
      <c r="F17" s="199">
        <v>170</v>
      </c>
      <c r="G17" s="230">
        <v>197</v>
      </c>
      <c r="H17" s="230">
        <v>0</v>
      </c>
      <c r="I17" s="230">
        <v>81</v>
      </c>
      <c r="J17" s="230">
        <v>210</v>
      </c>
      <c r="K17" s="231">
        <v>5</v>
      </c>
    </row>
    <row r="18" spans="1:11">
      <c r="A18" s="243" t="s">
        <v>181</v>
      </c>
      <c r="B18" s="200">
        <v>51</v>
      </c>
      <c r="C18" s="200">
        <v>677</v>
      </c>
      <c r="D18" s="200">
        <v>149</v>
      </c>
      <c r="E18" s="200">
        <v>270</v>
      </c>
      <c r="F18" s="200">
        <v>52</v>
      </c>
      <c r="G18" s="232">
        <v>309</v>
      </c>
      <c r="H18" s="232">
        <v>0</v>
      </c>
      <c r="I18" s="232">
        <v>37</v>
      </c>
      <c r="J18" s="232">
        <v>144</v>
      </c>
      <c r="K18" s="233">
        <v>10</v>
      </c>
    </row>
    <row r="19" spans="1:11" ht="15.75" thickBot="1">
      <c r="A19" s="248" t="s">
        <v>182</v>
      </c>
      <c r="B19" s="215">
        <v>1</v>
      </c>
      <c r="C19" s="215">
        <v>4</v>
      </c>
      <c r="D19" s="215">
        <v>4</v>
      </c>
      <c r="E19" s="215">
        <v>3</v>
      </c>
      <c r="F19" s="215">
        <v>1</v>
      </c>
      <c r="G19" s="236">
        <v>1</v>
      </c>
      <c r="H19" s="236">
        <v>0</v>
      </c>
      <c r="I19" s="236">
        <v>1</v>
      </c>
      <c r="J19" s="236">
        <v>1</v>
      </c>
      <c r="K19" s="237">
        <v>1</v>
      </c>
    </row>
    <row r="20" spans="1:11" ht="15.75" thickBot="1"/>
    <row r="21" spans="1:11" ht="15.75" thickBot="1">
      <c r="A21" s="380" t="s">
        <v>65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97"/>
    </row>
    <row r="22" spans="1:11" ht="15.75" thickBot="1">
      <c r="A22" s="8"/>
      <c r="B22" s="8"/>
      <c r="C22" s="8"/>
      <c r="D22" s="8"/>
      <c r="E22" s="8"/>
    </row>
    <row r="23" spans="1:11" ht="15.75" thickBot="1">
      <c r="A23" s="22" t="s">
        <v>50</v>
      </c>
      <c r="B23" s="42">
        <f t="shared" ref="B23:K23" si="0">+B4/B$16</f>
        <v>0</v>
      </c>
      <c r="C23" s="42">
        <f t="shared" si="0"/>
        <v>0.15075285666225732</v>
      </c>
      <c r="D23" s="42">
        <f t="shared" si="0"/>
        <v>0.12636124380940267</v>
      </c>
      <c r="E23" s="42">
        <f t="shared" si="0"/>
        <v>0.28437313408194764</v>
      </c>
      <c r="F23" s="42">
        <f t="shared" si="0"/>
        <v>0.19556246639547542</v>
      </c>
      <c r="G23" s="42">
        <f t="shared" si="0"/>
        <v>0.34628142275998747</v>
      </c>
      <c r="H23" s="42">
        <f t="shared" si="0"/>
        <v>0.45735043127503128</v>
      </c>
      <c r="I23" s="42">
        <f t="shared" si="0"/>
        <v>0.58342736979282361</v>
      </c>
      <c r="J23" s="42">
        <f t="shared" si="0"/>
        <v>0.27805596676833549</v>
      </c>
      <c r="K23" s="42">
        <f t="shared" si="0"/>
        <v>0.219698236827676</v>
      </c>
    </row>
    <row r="24" spans="1:11" ht="15.75" thickBot="1">
      <c r="A24" s="30" t="s">
        <v>52</v>
      </c>
      <c r="B24" s="42">
        <f t="shared" ref="B24:K24" si="1">+B5/B$16</f>
        <v>0</v>
      </c>
      <c r="C24" s="42">
        <f t="shared" si="1"/>
        <v>2.2441118084124471E-2</v>
      </c>
      <c r="D24" s="42">
        <f t="shared" si="1"/>
        <v>0.31235867560324482</v>
      </c>
      <c r="E24" s="42">
        <f t="shared" si="1"/>
        <v>8.5346575791011667E-2</v>
      </c>
      <c r="F24" s="42">
        <f t="shared" si="1"/>
        <v>0.14010257687577612</v>
      </c>
      <c r="G24" s="42">
        <f t="shared" si="1"/>
        <v>6.7956855081698811E-2</v>
      </c>
      <c r="H24" s="42">
        <f t="shared" si="1"/>
        <v>0.5308740549068236</v>
      </c>
      <c r="I24" s="42">
        <f t="shared" si="1"/>
        <v>7.5025545337420591E-3</v>
      </c>
      <c r="J24" s="42">
        <f t="shared" si="1"/>
        <v>3.9109259944613894E-2</v>
      </c>
      <c r="K24" s="42">
        <f t="shared" si="1"/>
        <v>9.0206793765802692E-2</v>
      </c>
    </row>
    <row r="25" spans="1:11" ht="15.75" thickBot="1">
      <c r="A25" s="30" t="s">
        <v>53</v>
      </c>
      <c r="B25" s="42">
        <f t="shared" ref="B25:K25" si="2">+B6/B$16</f>
        <v>3.8686716548440386E-2</v>
      </c>
      <c r="C25" s="42">
        <f t="shared" si="2"/>
        <v>1.5630959779260559E-2</v>
      </c>
      <c r="D25" s="42">
        <f t="shared" si="2"/>
        <v>1.0126708484534895E-2</v>
      </c>
      <c r="E25" s="42">
        <f t="shared" si="2"/>
        <v>1.5558317076056538E-2</v>
      </c>
      <c r="F25" s="42">
        <f t="shared" si="2"/>
        <v>4.096728341322578E-2</v>
      </c>
      <c r="G25" s="42">
        <f t="shared" si="2"/>
        <v>6.6729679853790955E-2</v>
      </c>
      <c r="H25" s="42">
        <f t="shared" si="2"/>
        <v>1.1775513818145107E-2</v>
      </c>
      <c r="I25" s="42">
        <f t="shared" si="2"/>
        <v>8.5251084751284678E-3</v>
      </c>
      <c r="J25" s="42">
        <f t="shared" si="2"/>
        <v>2.4919760333848059E-2</v>
      </c>
      <c r="K25" s="42">
        <f t="shared" si="2"/>
        <v>3.4574014212364328E-2</v>
      </c>
    </row>
    <row r="26" spans="1:11" ht="15.75" thickBot="1">
      <c r="A26" s="30" t="s">
        <v>54</v>
      </c>
      <c r="B26" s="42">
        <f t="shared" ref="B26:K26" si="3">+B7/B$16</f>
        <v>0.30342971898700205</v>
      </c>
      <c r="C26" s="42">
        <f t="shared" si="3"/>
        <v>2.7607057091239545E-2</v>
      </c>
      <c r="D26" s="42">
        <f t="shared" si="3"/>
        <v>0.1891839671049578</v>
      </c>
      <c r="E26" s="42">
        <f t="shared" si="3"/>
        <v>4.8676040855522566E-2</v>
      </c>
      <c r="F26" s="42">
        <f t="shared" si="3"/>
        <v>0.20963595148255079</v>
      </c>
      <c r="G26" s="42">
        <f t="shared" si="3"/>
        <v>0.10501177295280882</v>
      </c>
      <c r="H26" s="42">
        <f t="shared" si="3"/>
        <v>0</v>
      </c>
      <c r="I26" s="42">
        <f t="shared" si="3"/>
        <v>0.11551860737186607</v>
      </c>
      <c r="J26" s="42">
        <f t="shared" si="3"/>
        <v>1.1255886369147131E-2</v>
      </c>
      <c r="K26" s="42">
        <f t="shared" si="3"/>
        <v>6.1423403092348061E-2</v>
      </c>
    </row>
    <row r="27" spans="1:11" ht="15.75" thickBot="1">
      <c r="A27" s="30" t="s">
        <v>66</v>
      </c>
      <c r="B27" s="42">
        <f t="shared" ref="B27:K27" si="4">+B8/B$16</f>
        <v>0.12500925450347275</v>
      </c>
      <c r="C27" s="42">
        <f t="shared" si="4"/>
        <v>0.21607869449587838</v>
      </c>
      <c r="D27" s="42">
        <f t="shared" si="4"/>
        <v>5.9724889080654396E-2</v>
      </c>
      <c r="E27" s="42">
        <f t="shared" si="4"/>
        <v>0.17803798974759716</v>
      </c>
      <c r="F27" s="42">
        <f t="shared" si="4"/>
        <v>0.28051650079453372</v>
      </c>
      <c r="G27" s="42">
        <f t="shared" si="4"/>
        <v>0.19781783882894341</v>
      </c>
      <c r="H27" s="42">
        <f t="shared" si="4"/>
        <v>0</v>
      </c>
      <c r="I27" s="42">
        <f t="shared" si="4"/>
        <v>7.7959927140255014E-2</v>
      </c>
      <c r="J27" s="42">
        <f t="shared" si="4"/>
        <v>0.27327747929401858</v>
      </c>
      <c r="K27" s="42">
        <f t="shared" si="4"/>
        <v>1.8488756250431174E-2</v>
      </c>
    </row>
    <row r="28" spans="1:11" ht="15.75" thickBot="1">
      <c r="A28" s="30" t="s">
        <v>57</v>
      </c>
      <c r="B28" s="42">
        <f t="shared" ref="B28:K28" si="5">+B9/B$16</f>
        <v>0</v>
      </c>
      <c r="C28" s="42">
        <f t="shared" si="5"/>
        <v>3.0534134990254324E-2</v>
      </c>
      <c r="D28" s="42">
        <f t="shared" si="5"/>
        <v>6.5542546443447033E-3</v>
      </c>
      <c r="E28" s="42">
        <f t="shared" si="5"/>
        <v>5.7149372501217571E-2</v>
      </c>
      <c r="F28" s="42">
        <f t="shared" si="5"/>
        <v>0.13133576263859434</v>
      </c>
      <c r="G28" s="42">
        <f t="shared" si="5"/>
        <v>4.6823675623140937E-2</v>
      </c>
      <c r="H28" s="42">
        <f t="shared" si="5"/>
        <v>0</v>
      </c>
      <c r="I28" s="42">
        <f t="shared" si="5"/>
        <v>0</v>
      </c>
      <c r="J28" s="42">
        <f t="shared" si="5"/>
        <v>0</v>
      </c>
      <c r="K28" s="42">
        <f t="shared" si="5"/>
        <v>0.12863251605576703</v>
      </c>
    </row>
    <row r="29" spans="1:11" ht="15.75" thickBot="1">
      <c r="A29" s="30" t="s">
        <v>58</v>
      </c>
      <c r="B29" s="42">
        <f t="shared" ref="B29:K29" si="6">+B10/B$16</f>
        <v>0</v>
      </c>
      <c r="C29" s="42">
        <f t="shared" si="6"/>
        <v>9.446872476616569E-2</v>
      </c>
      <c r="D29" s="42">
        <f t="shared" si="6"/>
        <v>0</v>
      </c>
      <c r="E29" s="42">
        <f t="shared" si="6"/>
        <v>0</v>
      </c>
      <c r="F29" s="42">
        <f t="shared" si="6"/>
        <v>0</v>
      </c>
      <c r="G29" s="42">
        <f t="shared" si="6"/>
        <v>0</v>
      </c>
      <c r="H29" s="42">
        <f t="shared" si="6"/>
        <v>0</v>
      </c>
      <c r="I29" s="42">
        <f t="shared" si="6"/>
        <v>1.3661202185792349E-2</v>
      </c>
      <c r="J29" s="42">
        <f t="shared" si="6"/>
        <v>0.11964164933192104</v>
      </c>
      <c r="K29" s="42">
        <f t="shared" si="6"/>
        <v>0</v>
      </c>
    </row>
    <row r="30" spans="1:11" ht="15.75" thickBot="1">
      <c r="A30" s="52" t="s">
        <v>62</v>
      </c>
      <c r="B30" s="78">
        <f t="shared" ref="B30:K30" si="7">+B11/B$16</f>
        <v>0.46712569003891519</v>
      </c>
      <c r="C30" s="78">
        <f t="shared" si="7"/>
        <v>0.55751354586918034</v>
      </c>
      <c r="D30" s="78">
        <f t="shared" si="7"/>
        <v>0.70430973872713931</v>
      </c>
      <c r="E30" s="78">
        <f t="shared" si="7"/>
        <v>0.66914143005335325</v>
      </c>
      <c r="F30" s="78">
        <f t="shared" si="7"/>
        <v>0.99812054160015617</v>
      </c>
      <c r="G30" s="78">
        <f t="shared" si="7"/>
        <v>0.83062124510037039</v>
      </c>
      <c r="H30" s="78">
        <f t="shared" si="7"/>
        <v>1</v>
      </c>
      <c r="I30" s="78">
        <f t="shared" si="7"/>
        <v>0.80659476949960751</v>
      </c>
      <c r="J30" s="78">
        <f t="shared" si="7"/>
        <v>0.74626000204188414</v>
      </c>
      <c r="K30" s="78">
        <f t="shared" si="7"/>
        <v>0.55302372020438928</v>
      </c>
    </row>
    <row r="31" spans="1:11" ht="15.75" thickBot="1">
      <c r="A31" s="30" t="s">
        <v>59</v>
      </c>
      <c r="B31" s="42">
        <f t="shared" ref="B31:K31" si="8">+B12/B$16</f>
        <v>0.11430005876609706</v>
      </c>
      <c r="C31" s="42">
        <f t="shared" si="8"/>
        <v>0.15562906952714819</v>
      </c>
      <c r="D31" s="42">
        <f t="shared" si="8"/>
        <v>7.9427018422667597E-2</v>
      </c>
      <c r="E31" s="42">
        <f t="shared" si="8"/>
        <v>9.7498259622977923E-2</v>
      </c>
      <c r="F31" s="42">
        <f t="shared" si="8"/>
        <v>0</v>
      </c>
      <c r="G31" s="42">
        <f t="shared" si="8"/>
        <v>0.13040931711930207</v>
      </c>
      <c r="H31" s="42">
        <f t="shared" si="8"/>
        <v>0</v>
      </c>
      <c r="I31" s="42">
        <f t="shared" si="8"/>
        <v>0.14150339864054379</v>
      </c>
      <c r="J31" s="42">
        <f t="shared" si="8"/>
        <v>0.21438068696639825</v>
      </c>
      <c r="K31" s="42">
        <f t="shared" si="8"/>
        <v>0.44556989872072927</v>
      </c>
    </row>
    <row r="32" spans="1:11" ht="15.75" thickBot="1">
      <c r="A32" s="30" t="s">
        <v>60</v>
      </c>
      <c r="B32" s="42">
        <f t="shared" ref="B32:K32" si="9">+B13/B$16</f>
        <v>0.32715421704586994</v>
      </c>
      <c r="C32" s="42">
        <f t="shared" si="9"/>
        <v>7.2270076521456048E-2</v>
      </c>
      <c r="D32" s="42">
        <f t="shared" si="9"/>
        <v>0.15515420410534803</v>
      </c>
      <c r="E32" s="42">
        <f t="shared" si="9"/>
        <v>0.16200364860068184</v>
      </c>
      <c r="F32" s="42">
        <f t="shared" si="9"/>
        <v>0</v>
      </c>
      <c r="G32" s="42">
        <f t="shared" si="9"/>
        <v>3.8969437780327527E-2</v>
      </c>
      <c r="H32" s="42">
        <f t="shared" si="9"/>
        <v>0</v>
      </c>
      <c r="I32" s="42">
        <f t="shared" si="9"/>
        <v>0</v>
      </c>
      <c r="J32" s="42">
        <f t="shared" si="9"/>
        <v>1.5874452838857054E-2</v>
      </c>
      <c r="K32" s="42">
        <f t="shared" si="9"/>
        <v>1.4063810748814569E-3</v>
      </c>
    </row>
    <row r="33" spans="1:11" ht="15.75" thickBot="1">
      <c r="A33" s="30" t="s">
        <v>61</v>
      </c>
      <c r="B33" s="42">
        <f t="shared" ref="B33:K33" si="10">+B14/B$16</f>
        <v>9.1420034149117813E-2</v>
      </c>
      <c r="C33" s="42">
        <f t="shared" si="10"/>
        <v>0.21458730808221546</v>
      </c>
      <c r="D33" s="42">
        <f t="shared" si="10"/>
        <v>6.1109038744845107E-2</v>
      </c>
      <c r="E33" s="42">
        <f t="shared" si="10"/>
        <v>7.1356661722987005E-2</v>
      </c>
      <c r="F33" s="42">
        <f t="shared" si="10"/>
        <v>1.8794583998438476E-3</v>
      </c>
      <c r="G33" s="42">
        <f t="shared" si="10"/>
        <v>0</v>
      </c>
      <c r="H33" s="42">
        <f t="shared" si="10"/>
        <v>0</v>
      </c>
      <c r="I33" s="42">
        <f t="shared" si="10"/>
        <v>5.1901831859848653E-2</v>
      </c>
      <c r="J33" s="42">
        <f t="shared" si="10"/>
        <v>2.3484858152860551E-2</v>
      </c>
      <c r="K33" s="42">
        <f t="shared" si="10"/>
        <v>0</v>
      </c>
    </row>
    <row r="34" spans="1:11" ht="15.75" thickBot="1">
      <c r="A34" s="56" t="s">
        <v>63</v>
      </c>
      <c r="B34" s="79">
        <f t="shared" ref="B34:K34" si="11">+B15/B$16</f>
        <v>0.53287430996108476</v>
      </c>
      <c r="C34" s="79">
        <f t="shared" si="11"/>
        <v>0.44248645413081972</v>
      </c>
      <c r="D34" s="79">
        <f t="shared" si="11"/>
        <v>0.29569026127286074</v>
      </c>
      <c r="E34" s="79">
        <f t="shared" si="11"/>
        <v>0.33085856994664675</v>
      </c>
      <c r="F34" s="79">
        <f t="shared" si="11"/>
        <v>1.8794583998438476E-3</v>
      </c>
      <c r="G34" s="79">
        <f t="shared" si="11"/>
        <v>0.16937875489962959</v>
      </c>
      <c r="H34" s="79">
        <f t="shared" si="11"/>
        <v>0</v>
      </c>
      <c r="I34" s="79">
        <f t="shared" si="11"/>
        <v>0.19340523050039243</v>
      </c>
      <c r="J34" s="79">
        <f t="shared" si="11"/>
        <v>0.25373999795811586</v>
      </c>
      <c r="K34" s="79">
        <f t="shared" si="11"/>
        <v>0.44697627979561072</v>
      </c>
    </row>
    <row r="35" spans="1:11" ht="15.75" thickBot="1">
      <c r="A35" s="57" t="s">
        <v>49</v>
      </c>
      <c r="B35" s="66">
        <f t="shared" ref="B35:K35" si="12">+B16/B$16</f>
        <v>1</v>
      </c>
      <c r="C35" s="66">
        <f t="shared" si="12"/>
        <v>1</v>
      </c>
      <c r="D35" s="66">
        <f t="shared" si="12"/>
        <v>1</v>
      </c>
      <c r="E35" s="66">
        <f t="shared" si="12"/>
        <v>1</v>
      </c>
      <c r="F35" s="66">
        <f t="shared" si="12"/>
        <v>1</v>
      </c>
      <c r="G35" s="66">
        <f t="shared" si="12"/>
        <v>1</v>
      </c>
      <c r="H35" s="66">
        <f t="shared" si="12"/>
        <v>1</v>
      </c>
      <c r="I35" s="66">
        <f t="shared" si="12"/>
        <v>1</v>
      </c>
      <c r="J35" s="66">
        <f t="shared" si="12"/>
        <v>1</v>
      </c>
      <c r="K35" s="66">
        <f t="shared" si="12"/>
        <v>1</v>
      </c>
    </row>
    <row r="36" spans="1:11">
      <c r="A36" s="62" t="s">
        <v>191</v>
      </c>
      <c r="B36" s="62"/>
      <c r="C36" s="62"/>
      <c r="D36" s="62"/>
      <c r="E36" s="62"/>
    </row>
    <row r="37" spans="1:11">
      <c r="A37" s="62" t="s">
        <v>461</v>
      </c>
      <c r="B37" s="62"/>
      <c r="C37" s="62"/>
      <c r="D37" s="62"/>
      <c r="E37" s="62"/>
    </row>
    <row r="38" spans="1:11">
      <c r="A38" s="62"/>
      <c r="B38" s="62"/>
      <c r="C38" s="62"/>
      <c r="D38" s="62"/>
      <c r="E38" s="62"/>
    </row>
    <row r="39" spans="1:11">
      <c r="A39" s="62"/>
    </row>
  </sheetData>
  <mergeCells count="2">
    <mergeCell ref="A21:K21"/>
    <mergeCell ref="A1:K1"/>
  </mergeCells>
  <hyperlinks>
    <hyperlink ref="A1:E1" location="CONTENIDO!A1" display="CONTENIDO!A1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3" workbookViewId="0">
      <selection activeCell="D42" sqref="D42"/>
    </sheetView>
  </sheetViews>
  <sheetFormatPr baseColWidth="10" defaultColWidth="10.8984375" defaultRowHeight="15"/>
  <cols>
    <col min="1" max="1" width="20.5" style="36" customWidth="1"/>
    <col min="2" max="2" width="9.5" style="36" customWidth="1"/>
    <col min="3" max="3" width="11.8984375" style="36" customWidth="1"/>
    <col min="4" max="4" width="9.69921875" style="36" customWidth="1"/>
    <col min="5" max="5" width="10" style="36" customWidth="1"/>
    <col min="6" max="6" width="9.296875" style="36" customWidth="1"/>
    <col min="7" max="16384" width="10.8984375" style="8"/>
  </cols>
  <sheetData>
    <row r="1" spans="1:11">
      <c r="A1" s="423" t="s">
        <v>74</v>
      </c>
      <c r="B1" s="424"/>
      <c r="C1" s="424"/>
      <c r="D1" s="424"/>
      <c r="E1" s="424"/>
      <c r="F1" s="424"/>
      <c r="G1" s="424"/>
      <c r="H1" s="424"/>
      <c r="I1" s="424"/>
      <c r="J1" s="424"/>
      <c r="K1" s="425"/>
    </row>
    <row r="2" spans="1:11" ht="15.75" thickBot="1">
      <c r="A2" s="420" t="s">
        <v>484</v>
      </c>
      <c r="B2" s="421"/>
      <c r="C2" s="421"/>
      <c r="D2" s="421"/>
      <c r="E2" s="421"/>
      <c r="F2" s="421"/>
      <c r="G2" s="421"/>
      <c r="H2" s="421"/>
      <c r="I2" s="421"/>
      <c r="J2" s="421"/>
      <c r="K2" s="422"/>
    </row>
    <row r="3" spans="1:11" ht="90.75" thickBot="1">
      <c r="A3" s="72" t="s">
        <v>164</v>
      </c>
      <c r="B3" s="72" t="s">
        <v>480</v>
      </c>
      <c r="C3" s="72" t="s">
        <v>252</v>
      </c>
      <c r="D3" s="72" t="s">
        <v>229</v>
      </c>
      <c r="E3" s="72" t="s">
        <v>481</v>
      </c>
      <c r="F3" s="72" t="s">
        <v>251</v>
      </c>
      <c r="G3" s="72" t="s">
        <v>229</v>
      </c>
      <c r="H3" s="72" t="s">
        <v>482</v>
      </c>
      <c r="I3" s="72" t="s">
        <v>240</v>
      </c>
      <c r="J3" s="72" t="s">
        <v>252</v>
      </c>
      <c r="K3" s="72" t="s">
        <v>483</v>
      </c>
    </row>
    <row r="4" spans="1:11" ht="15.75" thickBot="1">
      <c r="A4" s="55" t="s">
        <v>162</v>
      </c>
      <c r="B4" s="55" t="s">
        <v>235</v>
      </c>
      <c r="C4" s="55" t="s">
        <v>150</v>
      </c>
      <c r="D4" s="55" t="s">
        <v>373</v>
      </c>
      <c r="E4" s="55" t="s">
        <v>18</v>
      </c>
      <c r="F4" s="55" t="s">
        <v>24</v>
      </c>
      <c r="G4" s="55" t="s">
        <v>133</v>
      </c>
      <c r="H4" s="55" t="s">
        <v>25</v>
      </c>
      <c r="I4" s="55" t="s">
        <v>30</v>
      </c>
      <c r="J4" s="55" t="s">
        <v>26</v>
      </c>
      <c r="K4" s="55" t="s">
        <v>149</v>
      </c>
    </row>
    <row r="5" spans="1:11">
      <c r="A5" s="22" t="s">
        <v>50</v>
      </c>
      <c r="B5" s="255">
        <v>135191</v>
      </c>
      <c r="C5" s="255">
        <v>129320</v>
      </c>
      <c r="D5" s="255">
        <v>568389</v>
      </c>
      <c r="E5" s="255">
        <v>296544.16666666669</v>
      </c>
      <c r="F5" s="255">
        <v>454060</v>
      </c>
      <c r="G5" s="255">
        <v>937731</v>
      </c>
      <c r="H5" s="255">
        <v>303689.5</v>
      </c>
      <c r="I5" s="255">
        <v>0</v>
      </c>
      <c r="J5" s="255">
        <v>131363</v>
      </c>
      <c r="K5" s="256">
        <v>239574.66666666666</v>
      </c>
    </row>
    <row r="6" spans="1:11">
      <c r="A6" s="30" t="s">
        <v>52</v>
      </c>
      <c r="B6" s="257">
        <v>9121.5</v>
      </c>
      <c r="C6" s="257">
        <v>166782</v>
      </c>
      <c r="D6" s="257">
        <v>184807</v>
      </c>
      <c r="E6" s="257">
        <v>42433.944444444445</v>
      </c>
      <c r="F6" s="257">
        <v>14448</v>
      </c>
      <c r="G6" s="257">
        <v>232848</v>
      </c>
      <c r="H6" s="257">
        <v>8726.5</v>
      </c>
      <c r="I6" s="257">
        <v>1552</v>
      </c>
      <c r="J6" s="257">
        <v>166782</v>
      </c>
      <c r="K6" s="258">
        <v>125922.66666666667</v>
      </c>
    </row>
    <row r="7" spans="1:11">
      <c r="A7" s="30" t="s">
        <v>53</v>
      </c>
      <c r="B7" s="257">
        <v>0</v>
      </c>
      <c r="C7" s="257">
        <v>0</v>
      </c>
      <c r="D7" s="257">
        <v>44763</v>
      </c>
      <c r="E7" s="257">
        <v>253.33333333333334</v>
      </c>
      <c r="F7" s="257">
        <v>3615</v>
      </c>
      <c r="G7" s="257">
        <v>73733</v>
      </c>
      <c r="H7" s="257">
        <v>457.125</v>
      </c>
      <c r="I7" s="257">
        <v>0</v>
      </c>
      <c r="J7" s="257">
        <v>0</v>
      </c>
      <c r="K7" s="258">
        <v>0</v>
      </c>
    </row>
    <row r="8" spans="1:11">
      <c r="A8" s="30" t="s">
        <v>54</v>
      </c>
      <c r="B8" s="257">
        <v>68128.5</v>
      </c>
      <c r="C8" s="257">
        <v>393180</v>
      </c>
      <c r="D8" s="257">
        <v>145462</v>
      </c>
      <c r="E8" s="257">
        <v>337481.33333333331</v>
      </c>
      <c r="F8" s="257">
        <v>116502</v>
      </c>
      <c r="G8" s="257">
        <v>146158</v>
      </c>
      <c r="H8" s="257">
        <v>169549</v>
      </c>
      <c r="I8" s="257">
        <v>203219</v>
      </c>
      <c r="J8" s="257">
        <v>392008</v>
      </c>
      <c r="K8" s="258">
        <v>546679</v>
      </c>
    </row>
    <row r="9" spans="1:11">
      <c r="A9" s="30" t="s">
        <v>56</v>
      </c>
      <c r="B9" s="257">
        <v>153232</v>
      </c>
      <c r="C9" s="257">
        <v>636850</v>
      </c>
      <c r="D9" s="257">
        <v>532276</v>
      </c>
      <c r="E9" s="257">
        <v>245624.44444444444</v>
      </c>
      <c r="F9" s="257">
        <v>296643</v>
      </c>
      <c r="G9" s="257">
        <v>789661</v>
      </c>
      <c r="H9" s="257">
        <v>220960.5</v>
      </c>
      <c r="I9" s="257">
        <v>85000</v>
      </c>
      <c r="J9" s="257">
        <v>636850</v>
      </c>
      <c r="K9" s="258">
        <v>492327.66666666669</v>
      </c>
    </row>
    <row r="10" spans="1:11">
      <c r="A10" s="30" t="s">
        <v>70</v>
      </c>
      <c r="B10" s="257">
        <v>44026.5</v>
      </c>
      <c r="C10" s="257">
        <v>126604</v>
      </c>
      <c r="D10" s="257">
        <v>0</v>
      </c>
      <c r="E10" s="257">
        <v>42748.222222222219</v>
      </c>
      <c r="F10" s="257">
        <v>0</v>
      </c>
      <c r="G10" s="257">
        <v>86390</v>
      </c>
      <c r="H10" s="257">
        <v>10459.75</v>
      </c>
      <c r="I10" s="257">
        <v>0</v>
      </c>
      <c r="J10" s="257">
        <v>114557</v>
      </c>
      <c r="K10" s="258">
        <v>164572.66666666666</v>
      </c>
    </row>
    <row r="11" spans="1:11" ht="15.75" thickBot="1">
      <c r="A11" s="30" t="s">
        <v>58</v>
      </c>
      <c r="B11" s="259">
        <v>2825</v>
      </c>
      <c r="C11" s="259">
        <v>0</v>
      </c>
      <c r="D11" s="259">
        <v>1380046</v>
      </c>
      <c r="E11" s="259">
        <v>16783.555555555555</v>
      </c>
      <c r="F11" s="259">
        <v>232850</v>
      </c>
      <c r="G11" s="259">
        <v>1738790</v>
      </c>
      <c r="H11" s="259">
        <v>50696.125</v>
      </c>
      <c r="I11" s="259">
        <v>0</v>
      </c>
      <c r="J11" s="259">
        <v>0</v>
      </c>
      <c r="K11" s="260">
        <v>108253.66666666667</v>
      </c>
    </row>
    <row r="12" spans="1:11" ht="15.75" thickBot="1">
      <c r="A12" s="52" t="s">
        <v>62</v>
      </c>
      <c r="B12" s="123">
        <v>412524.5</v>
      </c>
      <c r="C12" s="123">
        <v>1452736</v>
      </c>
      <c r="D12" s="123">
        <v>2855743</v>
      </c>
      <c r="E12" s="123">
        <v>981869</v>
      </c>
      <c r="F12" s="123">
        <v>1118118</v>
      </c>
      <c r="G12" s="123">
        <v>4005311</v>
      </c>
      <c r="H12" s="123">
        <v>764538.5</v>
      </c>
      <c r="I12" s="123">
        <v>289771</v>
      </c>
      <c r="J12" s="123">
        <v>1441560</v>
      </c>
      <c r="K12" s="123">
        <v>1677330.3333333335</v>
      </c>
    </row>
    <row r="13" spans="1:11">
      <c r="A13" s="30" t="s">
        <v>59</v>
      </c>
      <c r="B13" s="255">
        <v>64556</v>
      </c>
      <c r="C13" s="255">
        <v>668818</v>
      </c>
      <c r="D13" s="255">
        <v>156610</v>
      </c>
      <c r="E13" s="255">
        <v>638584.5</v>
      </c>
      <c r="F13" s="255">
        <v>195616</v>
      </c>
      <c r="G13" s="255">
        <v>328869</v>
      </c>
      <c r="H13" s="255">
        <v>122377.125</v>
      </c>
      <c r="I13" s="255">
        <v>423930</v>
      </c>
      <c r="J13" s="255">
        <v>720545</v>
      </c>
      <c r="K13" s="256">
        <v>645199.66666666663</v>
      </c>
    </row>
    <row r="14" spans="1:11">
      <c r="A14" s="30" t="s">
        <v>60</v>
      </c>
      <c r="B14" s="257">
        <v>70366.5</v>
      </c>
      <c r="C14" s="257">
        <v>0</v>
      </c>
      <c r="D14" s="257">
        <v>0</v>
      </c>
      <c r="E14" s="257">
        <v>30433.5</v>
      </c>
      <c r="F14" s="257">
        <v>0</v>
      </c>
      <c r="G14" s="257">
        <v>0</v>
      </c>
      <c r="H14" s="257">
        <v>28984.875</v>
      </c>
      <c r="I14" s="257">
        <v>0</v>
      </c>
      <c r="J14" s="257">
        <v>0</v>
      </c>
      <c r="K14" s="258">
        <v>0</v>
      </c>
    </row>
    <row r="15" spans="1:11" ht="15.75" thickBot="1">
      <c r="A15" s="30" t="s">
        <v>61</v>
      </c>
      <c r="B15" s="259">
        <v>8979</v>
      </c>
      <c r="C15" s="259">
        <v>11120</v>
      </c>
      <c r="D15" s="259">
        <v>29367</v>
      </c>
      <c r="E15" s="259">
        <v>61297.888888888891</v>
      </c>
      <c r="F15" s="259">
        <v>115536</v>
      </c>
      <c r="G15" s="259">
        <v>61669</v>
      </c>
      <c r="H15" s="259">
        <v>32615.75</v>
      </c>
      <c r="I15" s="259">
        <v>30729</v>
      </c>
      <c r="J15" s="259">
        <v>11120</v>
      </c>
      <c r="K15" s="260">
        <v>98016.333333333328</v>
      </c>
    </row>
    <row r="16" spans="1:11" ht="15.75" thickBot="1">
      <c r="A16" s="52" t="s">
        <v>63</v>
      </c>
      <c r="B16" s="123">
        <v>143901.5</v>
      </c>
      <c r="C16" s="123">
        <v>679938</v>
      </c>
      <c r="D16" s="123">
        <v>185977</v>
      </c>
      <c r="E16" s="123">
        <v>730315.88888888888</v>
      </c>
      <c r="F16" s="123">
        <v>311152</v>
      </c>
      <c r="G16" s="123">
        <v>390538</v>
      </c>
      <c r="H16" s="123">
        <v>183977.75</v>
      </c>
      <c r="I16" s="123">
        <v>454659</v>
      </c>
      <c r="J16" s="123">
        <v>731665</v>
      </c>
      <c r="K16" s="123">
        <v>743216</v>
      </c>
    </row>
    <row r="17" spans="1:11" ht="15.75" thickBot="1">
      <c r="A17" s="60" t="s">
        <v>49</v>
      </c>
      <c r="B17" s="218">
        <v>556426</v>
      </c>
      <c r="C17" s="218">
        <v>2132674</v>
      </c>
      <c r="D17" s="218">
        <v>3041720</v>
      </c>
      <c r="E17" s="218">
        <v>1712184.888888889</v>
      </c>
      <c r="F17" s="218">
        <v>1429270</v>
      </c>
      <c r="G17" s="218">
        <v>4395849</v>
      </c>
      <c r="H17" s="218">
        <v>948516.25</v>
      </c>
      <c r="I17" s="218">
        <v>744430</v>
      </c>
      <c r="J17" s="218">
        <v>2173225</v>
      </c>
      <c r="K17" s="218">
        <v>2420546.3333333335</v>
      </c>
    </row>
    <row r="18" spans="1:11">
      <c r="A18" s="23" t="s">
        <v>180</v>
      </c>
      <c r="B18" s="255">
        <v>653</v>
      </c>
      <c r="C18" s="255">
        <v>1041</v>
      </c>
      <c r="D18" s="255">
        <v>1163</v>
      </c>
      <c r="E18" s="255">
        <v>3881</v>
      </c>
      <c r="F18" s="255">
        <v>230</v>
      </c>
      <c r="G18" s="255">
        <v>463</v>
      </c>
      <c r="H18" s="255">
        <v>1994</v>
      </c>
      <c r="I18" s="255">
        <v>199</v>
      </c>
      <c r="J18" s="255">
        <v>81</v>
      </c>
      <c r="K18" s="256">
        <v>3659</v>
      </c>
    </row>
    <row r="19" spans="1:11">
      <c r="A19" s="30" t="s">
        <v>181</v>
      </c>
      <c r="B19" s="257">
        <v>1120</v>
      </c>
      <c r="C19" s="257">
        <v>0</v>
      </c>
      <c r="D19" s="257">
        <v>2273</v>
      </c>
      <c r="E19" s="257">
        <v>7088</v>
      </c>
      <c r="F19" s="257">
        <v>817</v>
      </c>
      <c r="G19" s="257">
        <v>797</v>
      </c>
      <c r="H19" s="257">
        <v>17746</v>
      </c>
      <c r="I19" s="257">
        <v>334</v>
      </c>
      <c r="J19" s="257">
        <v>0</v>
      </c>
      <c r="K19" s="258">
        <v>5712</v>
      </c>
    </row>
    <row r="20" spans="1:11" ht="15.75" thickBot="1">
      <c r="A20" s="69" t="s">
        <v>182</v>
      </c>
      <c r="B20" s="261">
        <v>9</v>
      </c>
      <c r="C20" s="261">
        <v>6</v>
      </c>
      <c r="D20" s="261">
        <v>5</v>
      </c>
      <c r="E20" s="261">
        <v>36</v>
      </c>
      <c r="F20" s="261">
        <v>2</v>
      </c>
      <c r="G20" s="261">
        <v>2</v>
      </c>
      <c r="H20" s="261">
        <v>21</v>
      </c>
      <c r="I20" s="261">
        <v>3</v>
      </c>
      <c r="J20" s="261">
        <v>1</v>
      </c>
      <c r="K20" s="262">
        <v>16</v>
      </c>
    </row>
    <row r="21" spans="1:11" ht="15.75" thickBot="1"/>
    <row r="22" spans="1:11" ht="15.75" thickBot="1">
      <c r="A22" s="380" t="s">
        <v>65</v>
      </c>
      <c r="B22" s="381"/>
      <c r="C22" s="381"/>
      <c r="D22" s="381"/>
      <c r="E22" s="381"/>
      <c r="F22" s="381"/>
      <c r="G22" s="381"/>
      <c r="H22" s="381"/>
      <c r="I22" s="381"/>
      <c r="J22" s="381"/>
      <c r="K22" s="397"/>
    </row>
    <row r="23" spans="1:11" ht="15.75" thickBot="1">
      <c r="A23" s="8"/>
      <c r="B23" s="8"/>
      <c r="C23" s="8"/>
      <c r="D23" s="8"/>
      <c r="E23" s="8"/>
      <c r="F23" s="8"/>
    </row>
    <row r="24" spans="1:11" ht="15.75" thickBot="1">
      <c r="A24" s="22" t="s">
        <v>50</v>
      </c>
      <c r="B24" s="42">
        <f>+B5/B$17</f>
        <v>0.24296312537516221</v>
      </c>
      <c r="C24" s="42">
        <f t="shared" ref="C24:F24" si="0">+C5/C$17</f>
        <v>6.0637490774492493E-2</v>
      </c>
      <c r="D24" s="42">
        <f t="shared" si="0"/>
        <v>0.18686433991294399</v>
      </c>
      <c r="E24" s="42">
        <f t="shared" si="0"/>
        <v>0.17319634613707346</v>
      </c>
      <c r="F24" s="42">
        <f t="shared" si="0"/>
        <v>0.31768665122754974</v>
      </c>
      <c r="G24" s="42">
        <f t="shared" ref="G24:H24" si="1">+G5/G$17</f>
        <v>0.21332193166780752</v>
      </c>
      <c r="H24" s="42">
        <f t="shared" si="1"/>
        <v>0.3201732179074423</v>
      </c>
      <c r="I24" s="42">
        <f t="shared" ref="I24:K24" si="2">+I5/I$17</f>
        <v>0</v>
      </c>
      <c r="J24" s="42">
        <f t="shared" si="2"/>
        <v>6.0446111194192964E-2</v>
      </c>
      <c r="K24" s="42">
        <f t="shared" si="2"/>
        <v>9.8975451685218707E-2</v>
      </c>
    </row>
    <row r="25" spans="1:11" ht="15.75" thickBot="1">
      <c r="A25" s="30" t="s">
        <v>52</v>
      </c>
      <c r="B25" s="42">
        <f>+B6/B$17</f>
        <v>1.6393015423434562E-2</v>
      </c>
      <c r="C25" s="42">
        <f t="shared" ref="C25:F25" si="3">+C6/C$17</f>
        <v>7.8203232186447619E-2</v>
      </c>
      <c r="D25" s="42">
        <f t="shared" si="3"/>
        <v>6.0757400418184448E-2</v>
      </c>
      <c r="E25" s="42">
        <f t="shared" si="3"/>
        <v>2.4783505986892381E-2</v>
      </c>
      <c r="F25" s="42">
        <f t="shared" si="3"/>
        <v>1.0108656866792139E-2</v>
      </c>
      <c r="G25" s="42">
        <f t="shared" ref="G25:H25" si="4">+G6/G$17</f>
        <v>5.2969972353463464E-2</v>
      </c>
      <c r="H25" s="42">
        <f t="shared" si="4"/>
        <v>9.2001586688683513E-3</v>
      </c>
      <c r="I25" s="42">
        <f t="shared" ref="I25:K25" si="5">+I6/I$17</f>
        <v>2.084816571067797E-3</v>
      </c>
      <c r="J25" s="42">
        <f t="shared" si="5"/>
        <v>7.6744009479000105E-2</v>
      </c>
      <c r="K25" s="42">
        <f t="shared" si="5"/>
        <v>5.2022415325245444E-2</v>
      </c>
    </row>
    <row r="26" spans="1:11" ht="15.75" thickBot="1">
      <c r="A26" s="30" t="s">
        <v>53</v>
      </c>
      <c r="B26" s="42">
        <f t="shared" ref="B26:F26" si="6">+B7/B$17</f>
        <v>0</v>
      </c>
      <c r="C26" s="42">
        <f t="shared" si="6"/>
        <v>0</v>
      </c>
      <c r="D26" s="42">
        <f t="shared" si="6"/>
        <v>1.4716344699709375E-2</v>
      </c>
      <c r="E26" s="42">
        <f t="shared" si="6"/>
        <v>1.4795909891351298E-4</v>
      </c>
      <c r="F26" s="42">
        <f t="shared" si="6"/>
        <v>2.5292631902999432E-3</v>
      </c>
      <c r="G26" s="42">
        <f t="shared" ref="G26:H26" si="7">+G7/G$17</f>
        <v>1.6773324106446788E-2</v>
      </c>
      <c r="H26" s="42">
        <f t="shared" si="7"/>
        <v>4.819369198998963E-4</v>
      </c>
      <c r="I26" s="42">
        <f t="shared" ref="I26:K26" si="8">+I7/I$17</f>
        <v>0</v>
      </c>
      <c r="J26" s="42">
        <f t="shared" si="8"/>
        <v>0</v>
      </c>
      <c r="K26" s="42">
        <f t="shared" si="8"/>
        <v>0</v>
      </c>
    </row>
    <row r="27" spans="1:11" ht="15.75" thickBot="1">
      <c r="A27" s="30" t="s">
        <v>54</v>
      </c>
      <c r="B27" s="42">
        <f t="shared" ref="B27:F27" si="9">+B8/B$17</f>
        <v>0.12243946185117159</v>
      </c>
      <c r="C27" s="42">
        <f t="shared" si="9"/>
        <v>0.18436010379457901</v>
      </c>
      <c r="D27" s="42">
        <f t="shared" si="9"/>
        <v>4.7822284759938459E-2</v>
      </c>
      <c r="E27" s="42">
        <f t="shared" si="9"/>
        <v>0.19710566044788516</v>
      </c>
      <c r="F27" s="42">
        <f t="shared" si="9"/>
        <v>8.1511540856521167E-2</v>
      </c>
      <c r="G27" s="42">
        <f t="shared" ref="G27:H27" si="10">+G8/G$17</f>
        <v>3.324909477099873E-2</v>
      </c>
      <c r="H27" s="42">
        <f t="shared" si="10"/>
        <v>0.17875181368795737</v>
      </c>
      <c r="I27" s="42">
        <f t="shared" ref="I27:K27" si="11">+I8/I$17</f>
        <v>0.27298604301277485</v>
      </c>
      <c r="J27" s="42">
        <f t="shared" si="11"/>
        <v>0.18038077051386764</v>
      </c>
      <c r="K27" s="42">
        <f t="shared" si="11"/>
        <v>0.22584942600423952</v>
      </c>
    </row>
    <row r="28" spans="1:11" ht="15.75" thickBot="1">
      <c r="A28" s="30" t="s">
        <v>66</v>
      </c>
      <c r="B28" s="42">
        <f t="shared" ref="B28:F28" si="12">+B10/B$17</f>
        <v>7.912372894149447E-2</v>
      </c>
      <c r="C28" s="42">
        <f t="shared" si="12"/>
        <v>5.9363972177651159E-2</v>
      </c>
      <c r="D28" s="42">
        <f t="shared" si="12"/>
        <v>0</v>
      </c>
      <c r="E28" s="42">
        <f t="shared" si="12"/>
        <v>2.4967059632189252E-2</v>
      </c>
      <c r="F28" s="42">
        <f t="shared" si="12"/>
        <v>0</v>
      </c>
      <c r="G28" s="42">
        <f t="shared" ref="G28:H28" si="13">+G10/G$17</f>
        <v>1.9652631380195271E-2</v>
      </c>
      <c r="H28" s="42">
        <f t="shared" si="13"/>
        <v>1.1027486350391994E-2</v>
      </c>
      <c r="I28" s="42">
        <f t="shared" ref="I28:K28" si="14">+I10/I$17</f>
        <v>0</v>
      </c>
      <c r="J28" s="42">
        <f t="shared" si="14"/>
        <v>5.2712903634000163E-2</v>
      </c>
      <c r="K28" s="42">
        <f t="shared" si="14"/>
        <v>6.7989884928182184E-2</v>
      </c>
    </row>
    <row r="29" spans="1:11" ht="15.75" thickBot="1">
      <c r="A29" s="30" t="s">
        <v>57</v>
      </c>
      <c r="B29" s="42">
        <f t="shared" ref="B29:F29" si="15">+B11/B$17</f>
        <v>5.0770452854467622E-3</v>
      </c>
      <c r="C29" s="42">
        <f t="shared" si="15"/>
        <v>0</v>
      </c>
      <c r="D29" s="42">
        <f t="shared" si="15"/>
        <v>0.45370579803532213</v>
      </c>
      <c r="E29" s="42">
        <f t="shared" si="15"/>
        <v>9.8024200917034912E-3</v>
      </c>
      <c r="F29" s="42">
        <f t="shared" si="15"/>
        <v>0.16291533440147768</v>
      </c>
      <c r="G29" s="42">
        <f t="shared" ref="G29:H29" si="16">+G11/G$17</f>
        <v>0.39555271348037663</v>
      </c>
      <c r="H29" s="42">
        <f t="shared" si="16"/>
        <v>5.3447819159661208E-2</v>
      </c>
      <c r="I29" s="42">
        <f t="shared" ref="I29:K29" si="17">+I11/I$17</f>
        <v>0</v>
      </c>
      <c r="J29" s="42">
        <f t="shared" si="17"/>
        <v>0</v>
      </c>
      <c r="K29" s="42">
        <f t="shared" si="17"/>
        <v>4.4722823593957232E-2</v>
      </c>
    </row>
    <row r="30" spans="1:11" ht="15.75" thickBot="1">
      <c r="A30" s="30" t="s">
        <v>58</v>
      </c>
      <c r="B30" s="42">
        <f t="shared" ref="B30:F30" si="18">+B12/B$17</f>
        <v>0.74138250189602928</v>
      </c>
      <c r="C30" s="42">
        <f t="shared" si="18"/>
        <v>0.68118052735673618</v>
      </c>
      <c r="D30" s="42">
        <f t="shared" si="18"/>
        <v>0.9388579487921308</v>
      </c>
      <c r="E30" s="42">
        <f t="shared" si="18"/>
        <v>0.57345968088596866</v>
      </c>
      <c r="F30" s="42">
        <f t="shared" si="18"/>
        <v>0.78230005527297153</v>
      </c>
      <c r="G30" s="42">
        <f t="shared" ref="G30:H30" si="19">+G12/G$17</f>
        <v>0.91115754886029976</v>
      </c>
      <c r="H30" s="42">
        <f t="shared" si="19"/>
        <v>0.80603626980560428</v>
      </c>
      <c r="I30" s="42">
        <f t="shared" ref="I30:K30" si="20">+I12/I$17</f>
        <v>0.38925217951990115</v>
      </c>
      <c r="J30" s="42">
        <f t="shared" si="20"/>
        <v>0.66332754316741249</v>
      </c>
      <c r="K30" s="42">
        <f t="shared" si="20"/>
        <v>0.69295526808754881</v>
      </c>
    </row>
    <row r="31" spans="1:11" ht="15.75" thickBot="1">
      <c r="A31" s="52" t="s">
        <v>62</v>
      </c>
      <c r="B31" s="67">
        <f>+B12/B$17</f>
        <v>0.74138250189602928</v>
      </c>
      <c r="C31" s="67">
        <f t="shared" ref="C31:F31" si="21">+C12/C$17</f>
        <v>0.68118052735673618</v>
      </c>
      <c r="D31" s="67">
        <f t="shared" si="21"/>
        <v>0.9388579487921308</v>
      </c>
      <c r="E31" s="67">
        <f t="shared" si="21"/>
        <v>0.57345968088596866</v>
      </c>
      <c r="F31" s="67">
        <f t="shared" si="21"/>
        <v>0.78230005527297153</v>
      </c>
      <c r="G31" s="67">
        <f t="shared" ref="G31:H31" si="22">+G12/G$17</f>
        <v>0.91115754886029976</v>
      </c>
      <c r="H31" s="67">
        <f t="shared" si="22"/>
        <v>0.80603626980560428</v>
      </c>
      <c r="I31" s="67">
        <f t="shared" ref="I31:K31" si="23">+I12/I$17</f>
        <v>0.38925217951990115</v>
      </c>
      <c r="J31" s="67">
        <f t="shared" si="23"/>
        <v>0.66332754316741249</v>
      </c>
      <c r="K31" s="67">
        <f t="shared" si="23"/>
        <v>0.69295526808754881</v>
      </c>
    </row>
    <row r="32" spans="1:11" ht="15.75" thickBot="1">
      <c r="A32" s="30" t="s">
        <v>59</v>
      </c>
      <c r="B32" s="42">
        <f t="shared" ref="B32:F32" si="24">+B14/B$17</f>
        <v>0.12646156002774853</v>
      </c>
      <c r="C32" s="42">
        <f t="shared" si="24"/>
        <v>0</v>
      </c>
      <c r="D32" s="42">
        <f t="shared" si="24"/>
        <v>0</v>
      </c>
      <c r="E32" s="42">
        <f t="shared" si="24"/>
        <v>1.7774657513622619E-2</v>
      </c>
      <c r="F32" s="42">
        <f t="shared" si="24"/>
        <v>0</v>
      </c>
      <c r="G32" s="42">
        <f t="shared" ref="G32:H32" si="25">+G14/G$17</f>
        <v>0</v>
      </c>
      <c r="H32" s="42">
        <f t="shared" si="25"/>
        <v>3.0558121697967747E-2</v>
      </c>
      <c r="I32" s="42">
        <f t="shared" ref="I32:K32" si="26">+I14/I$17</f>
        <v>0</v>
      </c>
      <c r="J32" s="42">
        <f t="shared" si="26"/>
        <v>0</v>
      </c>
      <c r="K32" s="42">
        <f t="shared" si="26"/>
        <v>0</v>
      </c>
    </row>
    <row r="33" spans="1:11" ht="15.75" thickBot="1">
      <c r="A33" s="30" t="s">
        <v>60</v>
      </c>
      <c r="B33" s="42">
        <f t="shared" ref="B33:F33" si="27">+B15/B$17</f>
        <v>1.6136916678947424E-2</v>
      </c>
      <c r="C33" s="42">
        <f t="shared" si="27"/>
        <v>5.2141114863312439E-3</v>
      </c>
      <c r="D33" s="42">
        <f t="shared" si="27"/>
        <v>9.6547348210880689E-3</v>
      </c>
      <c r="E33" s="42">
        <f t="shared" si="27"/>
        <v>3.5800975284081465E-2</v>
      </c>
      <c r="F33" s="42">
        <f t="shared" si="27"/>
        <v>8.0835671356706565E-2</v>
      </c>
      <c r="G33" s="42">
        <f t="shared" ref="G33:H33" si="28">+G15/G$17</f>
        <v>1.4028916825850933E-2</v>
      </c>
      <c r="H33" s="42">
        <f t="shared" si="28"/>
        <v>3.4386074039321944E-2</v>
      </c>
      <c r="I33" s="42">
        <f t="shared" ref="I33:K33" si="29">+I15/I$17</f>
        <v>4.1278562121354591E-2</v>
      </c>
      <c r="J33" s="42">
        <f t="shared" si="29"/>
        <v>5.1168194733633198E-3</v>
      </c>
      <c r="K33" s="42">
        <f t="shared" si="29"/>
        <v>4.0493475371056034E-2</v>
      </c>
    </row>
    <row r="34" spans="1:11" ht="15.75" thickBot="1">
      <c r="A34" s="30" t="s">
        <v>61</v>
      </c>
      <c r="B34" s="42">
        <f t="shared" ref="B34:F34" si="30">+B16/B$17</f>
        <v>0.25861749810397072</v>
      </c>
      <c r="C34" s="42">
        <f t="shared" si="30"/>
        <v>0.31881947264326382</v>
      </c>
      <c r="D34" s="42">
        <f t="shared" si="30"/>
        <v>6.1142051207869232E-2</v>
      </c>
      <c r="E34" s="42">
        <f t="shared" si="30"/>
        <v>0.42654031911403129</v>
      </c>
      <c r="F34" s="42">
        <f t="shared" si="30"/>
        <v>0.21769994472702847</v>
      </c>
      <c r="G34" s="42">
        <f t="shared" ref="G34:H34" si="31">+G16/G$17</f>
        <v>8.8842451139700199E-2</v>
      </c>
      <c r="H34" s="42">
        <f t="shared" si="31"/>
        <v>0.19396373019439572</v>
      </c>
      <c r="I34" s="42">
        <f t="shared" ref="I34:K34" si="32">+I16/I$17</f>
        <v>0.6107478204800989</v>
      </c>
      <c r="J34" s="42">
        <f t="shared" si="32"/>
        <v>0.33667245683258751</v>
      </c>
      <c r="K34" s="42">
        <f t="shared" si="32"/>
        <v>0.30704473191245113</v>
      </c>
    </row>
    <row r="35" spans="1:11" ht="15.75" thickBot="1">
      <c r="A35" s="56" t="s">
        <v>63</v>
      </c>
      <c r="B35" s="68">
        <f>+B16/B$17</f>
        <v>0.25861749810397072</v>
      </c>
      <c r="C35" s="68">
        <f t="shared" ref="C35:F35" si="33">+C16/C$17</f>
        <v>0.31881947264326382</v>
      </c>
      <c r="D35" s="68">
        <f t="shared" si="33"/>
        <v>6.1142051207869232E-2</v>
      </c>
      <c r="E35" s="68">
        <f t="shared" si="33"/>
        <v>0.42654031911403129</v>
      </c>
      <c r="F35" s="68">
        <f t="shared" si="33"/>
        <v>0.21769994472702847</v>
      </c>
      <c r="G35" s="68">
        <f t="shared" ref="G35:H35" si="34">+G16/G$17</f>
        <v>8.8842451139700199E-2</v>
      </c>
      <c r="H35" s="68">
        <f t="shared" si="34"/>
        <v>0.19396373019439572</v>
      </c>
      <c r="I35" s="68">
        <f t="shared" ref="I35:K35" si="35">+I16/I$17</f>
        <v>0.6107478204800989</v>
      </c>
      <c r="J35" s="68">
        <f t="shared" si="35"/>
        <v>0.33667245683258751</v>
      </c>
      <c r="K35" s="68">
        <f t="shared" si="35"/>
        <v>0.30704473191245113</v>
      </c>
    </row>
    <row r="36" spans="1:11" ht="15.75" thickBot="1">
      <c r="A36" s="57" t="s">
        <v>49</v>
      </c>
      <c r="B36" s="71">
        <f>+B17/B$17</f>
        <v>1</v>
      </c>
      <c r="C36" s="71">
        <f t="shared" ref="C36:F36" si="36">+C17/C$17</f>
        <v>1</v>
      </c>
      <c r="D36" s="71">
        <f t="shared" si="36"/>
        <v>1</v>
      </c>
      <c r="E36" s="71">
        <f t="shared" si="36"/>
        <v>1</v>
      </c>
      <c r="F36" s="71">
        <f t="shared" si="36"/>
        <v>1</v>
      </c>
      <c r="G36" s="71">
        <f t="shared" ref="G36:H36" si="37">+G17/G$17</f>
        <v>1</v>
      </c>
      <c r="H36" s="71">
        <f t="shared" si="37"/>
        <v>1</v>
      </c>
      <c r="I36" s="71">
        <f t="shared" ref="I36:K36" si="38">+I17/I$17</f>
        <v>1</v>
      </c>
      <c r="J36" s="71">
        <f t="shared" si="38"/>
        <v>1</v>
      </c>
      <c r="K36" s="71">
        <f t="shared" si="38"/>
        <v>1</v>
      </c>
    </row>
    <row r="37" spans="1:11">
      <c r="A37" s="8"/>
      <c r="B37" s="8"/>
      <c r="C37" s="8"/>
      <c r="D37" s="8"/>
      <c r="E37" s="8"/>
      <c r="F37" s="8"/>
    </row>
    <row r="38" spans="1:11">
      <c r="A38" s="404" t="s">
        <v>192</v>
      </c>
      <c r="B38" s="411"/>
      <c r="C38" s="411"/>
      <c r="D38" s="411"/>
      <c r="E38" s="411"/>
      <c r="F38" s="411"/>
    </row>
    <row r="39" spans="1:11">
      <c r="A39" s="404" t="s">
        <v>461</v>
      </c>
      <c r="B39" s="411"/>
      <c r="C39" s="411"/>
      <c r="D39" s="411"/>
      <c r="E39" s="411"/>
      <c r="F39" s="411"/>
    </row>
    <row r="40" spans="1:11">
      <c r="A40" s="8" t="s">
        <v>508</v>
      </c>
      <c r="B40" s="8"/>
      <c r="C40" s="8"/>
      <c r="D40" s="8"/>
      <c r="E40" s="8"/>
      <c r="F40" s="8"/>
    </row>
    <row r="41" spans="1:11">
      <c r="A41" s="35"/>
      <c r="D41" s="8"/>
      <c r="E41" s="8"/>
      <c r="F41" s="8"/>
    </row>
  </sheetData>
  <sortState ref="A5:P33">
    <sortCondition ref="B5:B33"/>
  </sortState>
  <mergeCells count="5">
    <mergeCell ref="A39:F39"/>
    <mergeCell ref="A38:F38"/>
    <mergeCell ref="A22:K22"/>
    <mergeCell ref="A2:K2"/>
    <mergeCell ref="A1:K1"/>
  </mergeCells>
  <hyperlinks>
    <hyperlink ref="A1:F1" location="CONTENIDO!A1" display="TRABAJOS AEREOS ESPECIALES - AVIACION AGRICOLA - COSTOS DE OPERACIÓN  "/>
  </hyperlinks>
  <pageMargins left="0.7" right="0.7" top="0.75" bottom="0.75" header="0.3" footer="0.3"/>
  <pageSetup orientation="portrait" r:id="rId1"/>
  <ignoredErrors>
    <ignoredError sqref="B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workbookViewId="0">
      <selection activeCell="A7" sqref="A7"/>
    </sheetView>
  </sheetViews>
  <sheetFormatPr baseColWidth="10" defaultRowHeight="14.25"/>
  <cols>
    <col min="1" max="1" width="11.19921875" customWidth="1"/>
    <col min="2" max="2" width="9.5" style="109" customWidth="1"/>
    <col min="3" max="3" width="55.69921875" style="1" customWidth="1"/>
    <col min="4" max="4" width="8.19921875" style="108" customWidth="1"/>
  </cols>
  <sheetData>
    <row r="1" spans="1:4" ht="24.6" customHeight="1" thickBot="1">
      <c r="B1" s="345" t="s">
        <v>462</v>
      </c>
      <c r="C1" s="346"/>
      <c r="D1" s="347"/>
    </row>
    <row r="2" spans="1:4" ht="15" thickBot="1"/>
    <row r="3" spans="1:4" ht="36" customHeight="1" thickBot="1">
      <c r="A3" s="171" t="s">
        <v>0</v>
      </c>
      <c r="B3" s="171" t="s">
        <v>134</v>
      </c>
      <c r="C3" s="171" t="s">
        <v>219</v>
      </c>
      <c r="D3" s="171" t="s">
        <v>218</v>
      </c>
    </row>
    <row r="4" spans="1:4" ht="15" thickBot="1">
      <c r="A4" s="186" t="s">
        <v>15</v>
      </c>
      <c r="B4" s="187" t="s">
        <v>135</v>
      </c>
      <c r="C4" s="188" t="s">
        <v>425</v>
      </c>
      <c r="D4" s="189" t="s">
        <v>193</v>
      </c>
    </row>
    <row r="5" spans="1:4">
      <c r="A5" s="182" t="s">
        <v>235</v>
      </c>
      <c r="B5" s="183" t="s">
        <v>137</v>
      </c>
      <c r="C5" s="184" t="s">
        <v>234</v>
      </c>
      <c r="D5" s="185" t="s">
        <v>233</v>
      </c>
    </row>
    <row r="6" spans="1:4" ht="15" thickBot="1">
      <c r="A6" s="193" t="s">
        <v>235</v>
      </c>
      <c r="B6" s="194" t="s">
        <v>137</v>
      </c>
      <c r="C6" s="195" t="s">
        <v>378</v>
      </c>
      <c r="D6" s="196" t="s">
        <v>242</v>
      </c>
    </row>
    <row r="7" spans="1:4" ht="15" thickBot="1">
      <c r="A7" s="186" t="s">
        <v>7</v>
      </c>
      <c r="B7" s="187" t="s">
        <v>450</v>
      </c>
      <c r="C7" s="188" t="s">
        <v>457</v>
      </c>
      <c r="D7" s="189" t="s">
        <v>109</v>
      </c>
    </row>
    <row r="8" spans="1:4">
      <c r="A8" s="182" t="s">
        <v>8</v>
      </c>
      <c r="B8" s="183" t="s">
        <v>136</v>
      </c>
      <c r="C8" s="184" t="s">
        <v>93</v>
      </c>
      <c r="D8" s="185" t="s">
        <v>272</v>
      </c>
    </row>
    <row r="9" spans="1:4">
      <c r="A9" s="172" t="s">
        <v>8</v>
      </c>
      <c r="B9" s="173" t="s">
        <v>136</v>
      </c>
      <c r="C9" s="174" t="s">
        <v>278</v>
      </c>
      <c r="D9" s="175" t="s">
        <v>277</v>
      </c>
    </row>
    <row r="10" spans="1:4">
      <c r="A10" s="172" t="s">
        <v>8</v>
      </c>
      <c r="B10" s="173" t="s">
        <v>136</v>
      </c>
      <c r="C10" s="174" t="s">
        <v>147</v>
      </c>
      <c r="D10" s="175" t="s">
        <v>279</v>
      </c>
    </row>
    <row r="11" spans="1:4">
      <c r="A11" s="172" t="s">
        <v>8</v>
      </c>
      <c r="B11" s="173" t="s">
        <v>136</v>
      </c>
      <c r="C11" s="174" t="s">
        <v>404</v>
      </c>
      <c r="D11" s="175" t="s">
        <v>405</v>
      </c>
    </row>
    <row r="12" spans="1:4">
      <c r="A12" s="172" t="s">
        <v>8</v>
      </c>
      <c r="B12" s="173" t="s">
        <v>136</v>
      </c>
      <c r="C12" s="174" t="s">
        <v>284</v>
      </c>
      <c r="D12" s="175" t="s">
        <v>283</v>
      </c>
    </row>
    <row r="13" spans="1:4">
      <c r="A13" s="172" t="s">
        <v>8</v>
      </c>
      <c r="B13" s="173" t="s">
        <v>136</v>
      </c>
      <c r="C13" s="174" t="s">
        <v>406</v>
      </c>
      <c r="D13" s="175" t="s">
        <v>165</v>
      </c>
    </row>
    <row r="14" spans="1:4" ht="15" thickBot="1">
      <c r="A14" s="176" t="s">
        <v>8</v>
      </c>
      <c r="B14" s="177" t="s">
        <v>450</v>
      </c>
      <c r="C14" s="178" t="s">
        <v>457</v>
      </c>
      <c r="D14" s="179" t="s">
        <v>109</v>
      </c>
    </row>
    <row r="15" spans="1:4">
      <c r="A15" s="182" t="s">
        <v>1</v>
      </c>
      <c r="B15" s="183" t="s">
        <v>136</v>
      </c>
      <c r="C15" s="184" t="s">
        <v>93</v>
      </c>
      <c r="D15" s="185" t="s">
        <v>272</v>
      </c>
    </row>
    <row r="16" spans="1:4">
      <c r="A16" s="172" t="s">
        <v>1</v>
      </c>
      <c r="B16" s="173" t="s">
        <v>136</v>
      </c>
      <c r="C16" s="174" t="s">
        <v>95</v>
      </c>
      <c r="D16" s="175" t="s">
        <v>276</v>
      </c>
    </row>
    <row r="17" spans="1:4">
      <c r="A17" s="172" t="s">
        <v>1</v>
      </c>
      <c r="B17" s="173" t="s">
        <v>136</v>
      </c>
      <c r="C17" s="174" t="s">
        <v>278</v>
      </c>
      <c r="D17" s="175" t="s">
        <v>277</v>
      </c>
    </row>
    <row r="18" spans="1:4">
      <c r="A18" s="172" t="s">
        <v>1</v>
      </c>
      <c r="B18" s="173" t="s">
        <v>136</v>
      </c>
      <c r="C18" s="174" t="s">
        <v>94</v>
      </c>
      <c r="D18" s="175" t="s">
        <v>282</v>
      </c>
    </row>
    <row r="19" spans="1:4">
      <c r="A19" s="172" t="s">
        <v>1</v>
      </c>
      <c r="B19" s="173" t="s">
        <v>136</v>
      </c>
      <c r="C19" s="174" t="s">
        <v>284</v>
      </c>
      <c r="D19" s="175" t="s">
        <v>283</v>
      </c>
    </row>
    <row r="20" spans="1:4">
      <c r="A20" s="172" t="s">
        <v>1</v>
      </c>
      <c r="B20" s="173" t="s">
        <v>136</v>
      </c>
      <c r="C20" s="174" t="s">
        <v>406</v>
      </c>
      <c r="D20" s="175" t="s">
        <v>165</v>
      </c>
    </row>
    <row r="21" spans="1:4">
      <c r="A21" s="172" t="s">
        <v>1</v>
      </c>
      <c r="B21" s="173" t="s">
        <v>136</v>
      </c>
      <c r="C21" s="174" t="s">
        <v>271</v>
      </c>
      <c r="D21" s="175" t="s">
        <v>270</v>
      </c>
    </row>
    <row r="22" spans="1:4">
      <c r="A22" s="172" t="s">
        <v>1</v>
      </c>
      <c r="B22" s="173" t="s">
        <v>450</v>
      </c>
      <c r="C22" s="174" t="s">
        <v>457</v>
      </c>
      <c r="D22" s="175" t="s">
        <v>109</v>
      </c>
    </row>
    <row r="23" spans="1:4">
      <c r="A23" s="172" t="s">
        <v>1</v>
      </c>
      <c r="B23" s="173" t="s">
        <v>450</v>
      </c>
      <c r="C23" s="174" t="s">
        <v>332</v>
      </c>
      <c r="D23" s="175" t="s">
        <v>110</v>
      </c>
    </row>
    <row r="24" spans="1:4" ht="15" thickBot="1">
      <c r="A24" s="176" t="s">
        <v>1</v>
      </c>
      <c r="B24" s="177" t="s">
        <v>450</v>
      </c>
      <c r="C24" s="178" t="s">
        <v>459</v>
      </c>
      <c r="D24" s="179" t="s">
        <v>333</v>
      </c>
    </row>
    <row r="25" spans="1:4">
      <c r="A25" s="182" t="s">
        <v>148</v>
      </c>
      <c r="B25" s="183" t="s">
        <v>136</v>
      </c>
      <c r="C25" s="184" t="s">
        <v>284</v>
      </c>
      <c r="D25" s="185" t="s">
        <v>283</v>
      </c>
    </row>
    <row r="26" spans="1:4" ht="15" thickBot="1">
      <c r="A26" s="176" t="s">
        <v>148</v>
      </c>
      <c r="B26" s="177" t="s">
        <v>136</v>
      </c>
      <c r="C26" s="178" t="s">
        <v>406</v>
      </c>
      <c r="D26" s="179" t="s">
        <v>165</v>
      </c>
    </row>
    <row r="27" spans="1:4">
      <c r="A27" s="182" t="s">
        <v>9</v>
      </c>
      <c r="B27" s="183" t="s">
        <v>388</v>
      </c>
      <c r="C27" s="184" t="s">
        <v>392</v>
      </c>
      <c r="D27" s="185" t="s">
        <v>113</v>
      </c>
    </row>
    <row r="28" spans="1:4">
      <c r="A28" s="172" t="s">
        <v>9</v>
      </c>
      <c r="B28" s="173" t="s">
        <v>136</v>
      </c>
      <c r="C28" s="174" t="s">
        <v>96</v>
      </c>
      <c r="D28" s="175" t="s">
        <v>166</v>
      </c>
    </row>
    <row r="29" spans="1:4" ht="15" thickBot="1">
      <c r="A29" s="176" t="s">
        <v>9</v>
      </c>
      <c r="B29" s="177" t="s">
        <v>450</v>
      </c>
      <c r="C29" s="178" t="s">
        <v>457</v>
      </c>
      <c r="D29" s="179" t="s">
        <v>109</v>
      </c>
    </row>
    <row r="30" spans="1:4">
      <c r="A30" s="182" t="s">
        <v>97</v>
      </c>
      <c r="B30" s="183" t="s">
        <v>136</v>
      </c>
      <c r="C30" s="184" t="s">
        <v>112</v>
      </c>
      <c r="D30" s="185" t="s">
        <v>275</v>
      </c>
    </row>
    <row r="31" spans="1:4" ht="15" thickBot="1">
      <c r="A31" s="176" t="s">
        <v>97</v>
      </c>
      <c r="B31" s="177" t="s">
        <v>136</v>
      </c>
      <c r="C31" s="178" t="s">
        <v>402</v>
      </c>
      <c r="D31" s="179" t="s">
        <v>167</v>
      </c>
    </row>
    <row r="32" spans="1:4">
      <c r="A32" s="182" t="s">
        <v>27</v>
      </c>
      <c r="B32" s="183" t="s">
        <v>135</v>
      </c>
      <c r="C32" s="184" t="s">
        <v>310</v>
      </c>
      <c r="D32" s="185" t="s">
        <v>194</v>
      </c>
    </row>
    <row r="33" spans="1:4" ht="15" thickBot="1">
      <c r="A33" s="176" t="s">
        <v>27</v>
      </c>
      <c r="B33" s="177" t="s">
        <v>135</v>
      </c>
      <c r="C33" s="178" t="s">
        <v>314</v>
      </c>
      <c r="D33" s="179" t="s">
        <v>313</v>
      </c>
    </row>
    <row r="34" spans="1:4" ht="15" thickBot="1">
      <c r="A34" s="186" t="s">
        <v>20</v>
      </c>
      <c r="B34" s="187" t="s">
        <v>388</v>
      </c>
      <c r="C34" s="188" t="s">
        <v>391</v>
      </c>
      <c r="D34" s="189" t="s">
        <v>85</v>
      </c>
    </row>
    <row r="35" spans="1:4" ht="15" thickBot="1">
      <c r="A35" s="186" t="s">
        <v>21</v>
      </c>
      <c r="B35" s="187" t="s">
        <v>139</v>
      </c>
      <c r="C35" s="188" t="s">
        <v>393</v>
      </c>
      <c r="D35" s="189" t="s">
        <v>183</v>
      </c>
    </row>
    <row r="36" spans="1:4">
      <c r="A36" s="182" t="s">
        <v>37</v>
      </c>
      <c r="B36" s="183" t="s">
        <v>139</v>
      </c>
      <c r="C36" s="184" t="s">
        <v>394</v>
      </c>
      <c r="D36" s="185" t="s">
        <v>184</v>
      </c>
    </row>
    <row r="37" spans="1:4">
      <c r="A37" s="172" t="s">
        <v>37</v>
      </c>
      <c r="B37" s="173" t="s">
        <v>135</v>
      </c>
      <c r="C37" s="174" t="s">
        <v>287</v>
      </c>
      <c r="D37" s="175" t="s">
        <v>195</v>
      </c>
    </row>
    <row r="38" spans="1:4" ht="15" thickBot="1">
      <c r="A38" s="176" t="s">
        <v>37</v>
      </c>
      <c r="B38" s="177" t="s">
        <v>135</v>
      </c>
      <c r="C38" s="178" t="s">
        <v>435</v>
      </c>
      <c r="D38" s="179" t="s">
        <v>200</v>
      </c>
    </row>
    <row r="39" spans="1:4">
      <c r="A39" s="182" t="s">
        <v>155</v>
      </c>
      <c r="B39" s="183" t="s">
        <v>135</v>
      </c>
      <c r="C39" s="184" t="s">
        <v>287</v>
      </c>
      <c r="D39" s="185" t="s">
        <v>195</v>
      </c>
    </row>
    <row r="40" spans="1:4" ht="15" thickBot="1">
      <c r="A40" s="176" t="s">
        <v>155</v>
      </c>
      <c r="B40" s="177" t="s">
        <v>135</v>
      </c>
      <c r="C40" s="178" t="s">
        <v>435</v>
      </c>
      <c r="D40" s="179" t="s">
        <v>200</v>
      </c>
    </row>
    <row r="41" spans="1:4">
      <c r="A41" s="182" t="s">
        <v>150</v>
      </c>
      <c r="B41" s="183" t="s">
        <v>137</v>
      </c>
      <c r="C41" s="184" t="s">
        <v>385</v>
      </c>
      <c r="D41" s="185" t="s">
        <v>252</v>
      </c>
    </row>
    <row r="42" spans="1:4">
      <c r="A42" s="193" t="s">
        <v>373</v>
      </c>
      <c r="B42" s="194" t="s">
        <v>137</v>
      </c>
      <c r="C42" s="195" t="s">
        <v>372</v>
      </c>
      <c r="D42" s="196" t="s">
        <v>229</v>
      </c>
    </row>
    <row r="43" spans="1:4" ht="15" thickBot="1">
      <c r="A43" s="193" t="s">
        <v>453</v>
      </c>
      <c r="B43" s="194" t="s">
        <v>450</v>
      </c>
      <c r="C43" s="195" t="s">
        <v>463</v>
      </c>
      <c r="D43" s="196" t="s">
        <v>104</v>
      </c>
    </row>
    <row r="44" spans="1:4" ht="15" thickBot="1">
      <c r="A44" s="186" t="s">
        <v>453</v>
      </c>
      <c r="B44" s="187" t="s">
        <v>450</v>
      </c>
      <c r="C44" s="188" t="s">
        <v>451</v>
      </c>
      <c r="D44" s="189" t="s">
        <v>452</v>
      </c>
    </row>
    <row r="45" spans="1:4">
      <c r="A45" s="182" t="s">
        <v>331</v>
      </c>
      <c r="B45" s="183" t="s">
        <v>450</v>
      </c>
      <c r="C45" s="184" t="s">
        <v>451</v>
      </c>
      <c r="D45" s="185" t="s">
        <v>452</v>
      </c>
    </row>
    <row r="46" spans="1:4" ht="15" thickBot="1">
      <c r="A46" s="176" t="s">
        <v>331</v>
      </c>
      <c r="B46" s="177" t="s">
        <v>450</v>
      </c>
      <c r="C46" s="178" t="s">
        <v>457</v>
      </c>
      <c r="D46" s="179" t="s">
        <v>109</v>
      </c>
    </row>
    <row r="47" spans="1:4">
      <c r="A47" s="182" t="s">
        <v>36</v>
      </c>
      <c r="B47" s="183" t="s">
        <v>135</v>
      </c>
      <c r="C47" s="184" t="s">
        <v>287</v>
      </c>
      <c r="D47" s="185" t="s">
        <v>195</v>
      </c>
    </row>
    <row r="48" spans="1:4">
      <c r="A48" s="172" t="s">
        <v>36</v>
      </c>
      <c r="B48" s="173" t="s">
        <v>135</v>
      </c>
      <c r="C48" s="174" t="s">
        <v>423</v>
      </c>
      <c r="D48" s="175" t="s">
        <v>301</v>
      </c>
    </row>
    <row r="49" spans="1:4">
      <c r="A49" s="172" t="s">
        <v>36</v>
      </c>
      <c r="B49" s="173" t="s">
        <v>135</v>
      </c>
      <c r="C49" s="174" t="s">
        <v>303</v>
      </c>
      <c r="D49" s="175" t="s">
        <v>302</v>
      </c>
    </row>
    <row r="50" spans="1:4">
      <c r="A50" s="172" t="s">
        <v>36</v>
      </c>
      <c r="B50" s="173" t="s">
        <v>135</v>
      </c>
      <c r="C50" s="174" t="s">
        <v>426</v>
      </c>
      <c r="D50" s="175" t="s">
        <v>305</v>
      </c>
    </row>
    <row r="51" spans="1:4">
      <c r="A51" s="172" t="s">
        <v>36</v>
      </c>
      <c r="B51" s="173" t="s">
        <v>135</v>
      </c>
      <c r="C51" s="174" t="s">
        <v>431</v>
      </c>
      <c r="D51" s="175" t="s">
        <v>315</v>
      </c>
    </row>
    <row r="52" spans="1:4">
      <c r="A52" s="172" t="s">
        <v>36</v>
      </c>
      <c r="B52" s="173" t="s">
        <v>135</v>
      </c>
      <c r="C52" s="174" t="s">
        <v>435</v>
      </c>
      <c r="D52" s="175" t="s">
        <v>200</v>
      </c>
    </row>
    <row r="53" spans="1:4" ht="15" thickBot="1">
      <c r="A53" s="176" t="s">
        <v>36</v>
      </c>
      <c r="B53" s="177" t="s">
        <v>135</v>
      </c>
      <c r="C53" s="178" t="s">
        <v>442</v>
      </c>
      <c r="D53" s="179" t="s">
        <v>443</v>
      </c>
    </row>
    <row r="54" spans="1:4">
      <c r="A54" s="182" t="s">
        <v>19</v>
      </c>
      <c r="B54" s="183" t="s">
        <v>140</v>
      </c>
      <c r="C54" s="184" t="s">
        <v>395</v>
      </c>
      <c r="D54" s="185" t="s">
        <v>178</v>
      </c>
    </row>
    <row r="55" spans="1:4">
      <c r="A55" s="172" t="s">
        <v>19</v>
      </c>
      <c r="B55" s="173" t="s">
        <v>140</v>
      </c>
      <c r="C55" s="174" t="s">
        <v>396</v>
      </c>
      <c r="D55" s="175" t="s">
        <v>269</v>
      </c>
    </row>
    <row r="56" spans="1:4" ht="15" thickBot="1">
      <c r="A56" s="176" t="s">
        <v>19</v>
      </c>
      <c r="B56" s="177" t="s">
        <v>135</v>
      </c>
      <c r="C56" s="178" t="s">
        <v>425</v>
      </c>
      <c r="D56" s="179" t="s">
        <v>193</v>
      </c>
    </row>
    <row r="57" spans="1:4">
      <c r="A57" s="182" t="s">
        <v>43</v>
      </c>
      <c r="B57" s="183" t="s">
        <v>140</v>
      </c>
      <c r="C57" s="184" t="s">
        <v>395</v>
      </c>
      <c r="D57" s="185" t="s">
        <v>178</v>
      </c>
    </row>
    <row r="58" spans="1:4">
      <c r="A58" s="172" t="s">
        <v>43</v>
      </c>
      <c r="B58" s="173" t="s">
        <v>135</v>
      </c>
      <c r="C58" s="174" t="s">
        <v>106</v>
      </c>
      <c r="D58" s="175" t="s">
        <v>299</v>
      </c>
    </row>
    <row r="59" spans="1:4">
      <c r="A59" s="172" t="s">
        <v>43</v>
      </c>
      <c r="B59" s="173" t="s">
        <v>135</v>
      </c>
      <c r="C59" s="174" t="s">
        <v>312</v>
      </c>
      <c r="D59" s="175" t="s">
        <v>311</v>
      </c>
    </row>
    <row r="60" spans="1:4" ht="15" thickBot="1">
      <c r="A60" s="176" t="s">
        <v>43</v>
      </c>
      <c r="B60" s="177" t="s">
        <v>135</v>
      </c>
      <c r="C60" s="178" t="s">
        <v>105</v>
      </c>
      <c r="D60" s="179" t="s">
        <v>198</v>
      </c>
    </row>
    <row r="61" spans="1:4">
      <c r="A61" s="182" t="s">
        <v>16</v>
      </c>
      <c r="B61" s="183" t="s">
        <v>139</v>
      </c>
      <c r="C61" s="184" t="s">
        <v>394</v>
      </c>
      <c r="D61" s="185" t="s">
        <v>184</v>
      </c>
    </row>
    <row r="62" spans="1:4" ht="15" thickBot="1">
      <c r="A62" s="176" t="s">
        <v>16</v>
      </c>
      <c r="B62" s="177" t="s">
        <v>135</v>
      </c>
      <c r="C62" s="178" t="s">
        <v>427</v>
      </c>
      <c r="D62" s="179" t="s">
        <v>196</v>
      </c>
    </row>
    <row r="63" spans="1:4">
      <c r="A63" s="182" t="s">
        <v>3</v>
      </c>
      <c r="B63" s="183" t="s">
        <v>135</v>
      </c>
      <c r="C63" s="184" t="s">
        <v>427</v>
      </c>
      <c r="D63" s="185" t="s">
        <v>196</v>
      </c>
    </row>
    <row r="64" spans="1:4" ht="15" thickBot="1">
      <c r="A64" s="176" t="s">
        <v>3</v>
      </c>
      <c r="B64" s="177" t="s">
        <v>135</v>
      </c>
      <c r="C64" s="178" t="s">
        <v>429</v>
      </c>
      <c r="D64" s="179" t="s">
        <v>308</v>
      </c>
    </row>
    <row r="65" spans="1:4">
      <c r="A65" s="182" t="s">
        <v>17</v>
      </c>
      <c r="B65" s="183" t="s">
        <v>135</v>
      </c>
      <c r="C65" s="184" t="s">
        <v>425</v>
      </c>
      <c r="D65" s="185" t="s">
        <v>193</v>
      </c>
    </row>
    <row r="66" spans="1:4" ht="15" thickBot="1">
      <c r="A66" s="176" t="s">
        <v>17</v>
      </c>
      <c r="B66" s="177" t="s">
        <v>135</v>
      </c>
      <c r="C66" s="178" t="s">
        <v>427</v>
      </c>
      <c r="D66" s="179" t="s">
        <v>196</v>
      </c>
    </row>
    <row r="67" spans="1:4">
      <c r="A67" s="182" t="s">
        <v>267</v>
      </c>
      <c r="B67" s="183" t="s">
        <v>388</v>
      </c>
      <c r="C67" s="184" t="s">
        <v>86</v>
      </c>
      <c r="D67" s="185" t="s">
        <v>263</v>
      </c>
    </row>
    <row r="68" spans="1:4" ht="15" thickBot="1">
      <c r="A68" s="176" t="s">
        <v>267</v>
      </c>
      <c r="B68" s="177" t="s">
        <v>388</v>
      </c>
      <c r="C68" s="178" t="s">
        <v>389</v>
      </c>
      <c r="D68" s="179" t="s">
        <v>266</v>
      </c>
    </row>
    <row r="69" spans="1:4" ht="15" thickBot="1">
      <c r="A69" s="186" t="s">
        <v>14</v>
      </c>
      <c r="B69" s="187" t="s">
        <v>388</v>
      </c>
      <c r="C69" s="188" t="s">
        <v>389</v>
      </c>
      <c r="D69" s="189" t="s">
        <v>266</v>
      </c>
    </row>
    <row r="70" spans="1:4">
      <c r="A70" s="182" t="s">
        <v>87</v>
      </c>
      <c r="B70" s="183" t="s">
        <v>388</v>
      </c>
      <c r="C70" s="184" t="s">
        <v>389</v>
      </c>
      <c r="D70" s="185" t="s">
        <v>266</v>
      </c>
    </row>
    <row r="71" spans="1:4" ht="15" thickBot="1">
      <c r="A71" s="176" t="s">
        <v>87</v>
      </c>
      <c r="B71" s="177" t="s">
        <v>388</v>
      </c>
      <c r="C71" s="178" t="s">
        <v>390</v>
      </c>
      <c r="D71" s="179" t="s">
        <v>268</v>
      </c>
    </row>
    <row r="72" spans="1:4">
      <c r="A72" s="182" t="s">
        <v>4</v>
      </c>
      <c r="B72" s="183" t="s">
        <v>136</v>
      </c>
      <c r="C72" s="184" t="s">
        <v>98</v>
      </c>
      <c r="D72" s="185" t="s">
        <v>168</v>
      </c>
    </row>
    <row r="73" spans="1:4">
      <c r="A73" s="172" t="s">
        <v>4</v>
      </c>
      <c r="B73" s="173" t="s">
        <v>136</v>
      </c>
      <c r="C73" s="174" t="s">
        <v>400</v>
      </c>
      <c r="D73" s="175" t="s">
        <v>274</v>
      </c>
    </row>
    <row r="74" spans="1:4">
      <c r="A74" s="172" t="s">
        <v>4</v>
      </c>
      <c r="B74" s="173" t="s">
        <v>136</v>
      </c>
      <c r="C74" s="174" t="s">
        <v>407</v>
      </c>
      <c r="D74" s="175" t="s">
        <v>285</v>
      </c>
    </row>
    <row r="75" spans="1:4" ht="15" thickBot="1">
      <c r="A75" s="176" t="s">
        <v>4</v>
      </c>
      <c r="B75" s="177" t="s">
        <v>450</v>
      </c>
      <c r="C75" s="178" t="s">
        <v>456</v>
      </c>
      <c r="D75" s="179" t="s">
        <v>111</v>
      </c>
    </row>
    <row r="76" spans="1:4">
      <c r="A76" s="182" t="s">
        <v>99</v>
      </c>
      <c r="B76" s="183" t="s">
        <v>136</v>
      </c>
      <c r="C76" s="184" t="s">
        <v>98</v>
      </c>
      <c r="D76" s="185" t="s">
        <v>168</v>
      </c>
    </row>
    <row r="77" spans="1:4" ht="15" thickBot="1">
      <c r="A77" s="176" t="s">
        <v>99</v>
      </c>
      <c r="B77" s="177" t="s">
        <v>136</v>
      </c>
      <c r="C77" s="178" t="s">
        <v>407</v>
      </c>
      <c r="D77" s="179" t="s">
        <v>285</v>
      </c>
    </row>
    <row r="78" spans="1:4" ht="15" thickBot="1">
      <c r="A78" s="186" t="s">
        <v>12</v>
      </c>
      <c r="B78" s="187" t="s">
        <v>138</v>
      </c>
      <c r="C78" s="188" t="s">
        <v>88</v>
      </c>
      <c r="D78" s="189" t="s">
        <v>175</v>
      </c>
    </row>
    <row r="79" spans="1:4">
      <c r="A79" s="182" t="s">
        <v>100</v>
      </c>
      <c r="B79" s="183" t="s">
        <v>138</v>
      </c>
      <c r="C79" s="184" t="s">
        <v>262</v>
      </c>
      <c r="D79" s="185" t="s">
        <v>261</v>
      </c>
    </row>
    <row r="80" spans="1:4" ht="15" thickBot="1">
      <c r="A80" s="176" t="s">
        <v>100</v>
      </c>
      <c r="B80" s="177" t="s">
        <v>136</v>
      </c>
      <c r="C80" s="178" t="s">
        <v>142</v>
      </c>
      <c r="D80" s="179" t="s">
        <v>169</v>
      </c>
    </row>
    <row r="81" spans="1:4" ht="15" thickBot="1">
      <c r="A81" s="186" t="s">
        <v>387</v>
      </c>
      <c r="B81" s="187" t="s">
        <v>138</v>
      </c>
      <c r="C81" s="188" t="s">
        <v>256</v>
      </c>
      <c r="D81" s="189" t="s">
        <v>255</v>
      </c>
    </row>
    <row r="82" spans="1:4">
      <c r="A82" s="182" t="s">
        <v>10</v>
      </c>
      <c r="B82" s="183" t="s">
        <v>138</v>
      </c>
      <c r="C82" s="184" t="s">
        <v>91</v>
      </c>
      <c r="D82" s="185" t="s">
        <v>254</v>
      </c>
    </row>
    <row r="83" spans="1:4">
      <c r="A83" s="172" t="s">
        <v>10</v>
      </c>
      <c r="B83" s="173" t="s">
        <v>138</v>
      </c>
      <c r="C83" s="174" t="s">
        <v>258</v>
      </c>
      <c r="D83" s="175" t="s">
        <v>257</v>
      </c>
    </row>
    <row r="84" spans="1:4">
      <c r="A84" s="172" t="s">
        <v>10</v>
      </c>
      <c r="B84" s="173" t="s">
        <v>138</v>
      </c>
      <c r="C84" s="174" t="s">
        <v>90</v>
      </c>
      <c r="D84" s="175" t="s">
        <v>260</v>
      </c>
    </row>
    <row r="85" spans="1:4">
      <c r="A85" s="172" t="s">
        <v>10</v>
      </c>
      <c r="B85" s="173" t="s">
        <v>138</v>
      </c>
      <c r="C85" s="174" t="s">
        <v>262</v>
      </c>
      <c r="D85" s="175" t="s">
        <v>261</v>
      </c>
    </row>
    <row r="86" spans="1:4">
      <c r="A86" s="172" t="s">
        <v>10</v>
      </c>
      <c r="B86" s="173" t="s">
        <v>388</v>
      </c>
      <c r="C86" s="174" t="s">
        <v>259</v>
      </c>
      <c r="D86" s="175" t="s">
        <v>89</v>
      </c>
    </row>
    <row r="87" spans="1:4">
      <c r="A87" s="172" t="s">
        <v>10</v>
      </c>
      <c r="B87" s="173" t="s">
        <v>136</v>
      </c>
      <c r="C87" s="174" t="s">
        <v>143</v>
      </c>
      <c r="D87" s="175" t="s">
        <v>273</v>
      </c>
    </row>
    <row r="88" spans="1:4">
      <c r="A88" s="172" t="s">
        <v>10</v>
      </c>
      <c r="B88" s="173" t="s">
        <v>136</v>
      </c>
      <c r="C88" s="174" t="s">
        <v>281</v>
      </c>
      <c r="D88" s="175" t="s">
        <v>280</v>
      </c>
    </row>
    <row r="89" spans="1:4" ht="15" thickBot="1">
      <c r="A89" s="176" t="s">
        <v>10</v>
      </c>
      <c r="B89" s="177" t="s">
        <v>450</v>
      </c>
      <c r="C89" s="178" t="s">
        <v>332</v>
      </c>
      <c r="D89" s="179" t="s">
        <v>110</v>
      </c>
    </row>
    <row r="90" spans="1:4" ht="15" thickBot="1">
      <c r="A90" s="186" t="s">
        <v>146</v>
      </c>
      <c r="B90" s="187" t="s">
        <v>388</v>
      </c>
      <c r="C90" s="188" t="s">
        <v>259</v>
      </c>
      <c r="D90" s="189" t="s">
        <v>89</v>
      </c>
    </row>
    <row r="91" spans="1:4" ht="15" thickBot="1">
      <c r="A91" s="186" t="s">
        <v>458</v>
      </c>
      <c r="B91" s="187" t="s">
        <v>450</v>
      </c>
      <c r="C91" s="188" t="s">
        <v>457</v>
      </c>
      <c r="D91" s="189" t="s">
        <v>109</v>
      </c>
    </row>
    <row r="92" spans="1:4">
      <c r="A92" s="182" t="s">
        <v>44</v>
      </c>
      <c r="B92" s="183" t="s">
        <v>139</v>
      </c>
      <c r="C92" s="184" t="s">
        <v>393</v>
      </c>
      <c r="D92" s="185" t="s">
        <v>183</v>
      </c>
    </row>
    <row r="93" spans="1:4">
      <c r="A93" s="172" t="s">
        <v>44</v>
      </c>
      <c r="B93" s="173" t="s">
        <v>140</v>
      </c>
      <c r="C93" s="174" t="s">
        <v>395</v>
      </c>
      <c r="D93" s="175" t="s">
        <v>178</v>
      </c>
    </row>
    <row r="94" spans="1:4" ht="15" thickBot="1">
      <c r="A94" s="176" t="s">
        <v>44</v>
      </c>
      <c r="B94" s="177" t="s">
        <v>170</v>
      </c>
      <c r="C94" s="178" t="s">
        <v>444</v>
      </c>
      <c r="D94" s="179" t="s">
        <v>445</v>
      </c>
    </row>
    <row r="95" spans="1:4" ht="15" thickBot="1">
      <c r="A95" s="186" t="s">
        <v>131</v>
      </c>
      <c r="B95" s="187" t="s">
        <v>135</v>
      </c>
      <c r="C95" s="188" t="s">
        <v>105</v>
      </c>
      <c r="D95" s="189" t="s">
        <v>198</v>
      </c>
    </row>
    <row r="96" spans="1:4" ht="15" thickBot="1">
      <c r="A96" s="186" t="s">
        <v>45</v>
      </c>
      <c r="B96" s="187" t="s">
        <v>140</v>
      </c>
      <c r="C96" s="188" t="s">
        <v>395</v>
      </c>
      <c r="D96" s="189" t="s">
        <v>178</v>
      </c>
    </row>
    <row r="97" spans="1:4">
      <c r="A97" s="182" t="s">
        <v>2</v>
      </c>
      <c r="B97" s="183" t="s">
        <v>135</v>
      </c>
      <c r="C97" s="184" t="s">
        <v>287</v>
      </c>
      <c r="D97" s="185" t="s">
        <v>195</v>
      </c>
    </row>
    <row r="98" spans="1:4">
      <c r="A98" s="172" t="s">
        <v>2</v>
      </c>
      <c r="B98" s="173" t="s">
        <v>135</v>
      </c>
      <c r="C98" s="174" t="s">
        <v>107</v>
      </c>
      <c r="D98" s="175" t="s">
        <v>199</v>
      </c>
    </row>
    <row r="99" spans="1:4">
      <c r="A99" s="172" t="s">
        <v>2</v>
      </c>
      <c r="B99" s="173" t="s">
        <v>135</v>
      </c>
      <c r="C99" s="174" t="s">
        <v>105</v>
      </c>
      <c r="D99" s="175" t="s">
        <v>198</v>
      </c>
    </row>
    <row r="100" spans="1:4">
      <c r="A100" s="172" t="s">
        <v>2</v>
      </c>
      <c r="B100" s="173" t="s">
        <v>170</v>
      </c>
      <c r="C100" s="174" t="s">
        <v>159</v>
      </c>
      <c r="D100" s="175" t="s">
        <v>188</v>
      </c>
    </row>
    <row r="101" spans="1:4" ht="15" thickBot="1">
      <c r="A101" s="176" t="s">
        <v>2</v>
      </c>
      <c r="B101" s="177" t="s">
        <v>170</v>
      </c>
      <c r="C101" s="178" t="s">
        <v>330</v>
      </c>
      <c r="D101" s="179" t="s">
        <v>329</v>
      </c>
    </row>
    <row r="102" spans="1:4" ht="15" thickBot="1">
      <c r="A102" s="186" t="s">
        <v>156</v>
      </c>
      <c r="B102" s="187" t="s">
        <v>135</v>
      </c>
      <c r="C102" s="188" t="s">
        <v>435</v>
      </c>
      <c r="D102" s="189" t="s">
        <v>200</v>
      </c>
    </row>
    <row r="103" spans="1:4" ht="15" thickBot="1">
      <c r="A103" s="186" t="s">
        <v>417</v>
      </c>
      <c r="B103" s="187" t="s">
        <v>135</v>
      </c>
      <c r="C103" s="188" t="s">
        <v>295</v>
      </c>
      <c r="D103" s="189" t="s">
        <v>201</v>
      </c>
    </row>
    <row r="104" spans="1:4">
      <c r="A104" s="182" t="s">
        <v>28</v>
      </c>
      <c r="B104" s="183" t="s">
        <v>135</v>
      </c>
      <c r="C104" s="184" t="s">
        <v>408</v>
      </c>
      <c r="D104" s="185" t="s">
        <v>286</v>
      </c>
    </row>
    <row r="105" spans="1:4">
      <c r="A105" s="172" t="s">
        <v>28</v>
      </c>
      <c r="B105" s="173" t="s">
        <v>135</v>
      </c>
      <c r="C105" s="174" t="s">
        <v>108</v>
      </c>
      <c r="D105" s="175" t="s">
        <v>288</v>
      </c>
    </row>
    <row r="106" spans="1:4">
      <c r="A106" s="172" t="s">
        <v>28</v>
      </c>
      <c r="B106" s="173" t="s">
        <v>135</v>
      </c>
      <c r="C106" s="174" t="s">
        <v>413</v>
      </c>
      <c r="D106" s="175" t="s">
        <v>414</v>
      </c>
    </row>
    <row r="107" spans="1:4">
      <c r="A107" s="172" t="s">
        <v>28</v>
      </c>
      <c r="B107" s="173" t="s">
        <v>135</v>
      </c>
      <c r="C107" s="174" t="s">
        <v>415</v>
      </c>
      <c r="D107" s="175" t="s">
        <v>197</v>
      </c>
    </row>
    <row r="108" spans="1:4">
      <c r="A108" s="172" t="s">
        <v>28</v>
      </c>
      <c r="B108" s="173" t="s">
        <v>135</v>
      </c>
      <c r="C108" s="174" t="s">
        <v>416</v>
      </c>
      <c r="D108" s="175" t="s">
        <v>294</v>
      </c>
    </row>
    <row r="109" spans="1:4">
      <c r="A109" s="172" t="s">
        <v>28</v>
      </c>
      <c r="B109" s="173" t="s">
        <v>135</v>
      </c>
      <c r="C109" s="174" t="s">
        <v>418</v>
      </c>
      <c r="D109" s="175" t="s">
        <v>297</v>
      </c>
    </row>
    <row r="110" spans="1:4">
      <c r="A110" s="172" t="s">
        <v>28</v>
      </c>
      <c r="B110" s="173" t="s">
        <v>135</v>
      </c>
      <c r="C110" s="174" t="s">
        <v>419</v>
      </c>
      <c r="D110" s="175" t="s">
        <v>296</v>
      </c>
    </row>
    <row r="111" spans="1:4">
      <c r="A111" s="172" t="s">
        <v>28</v>
      </c>
      <c r="B111" s="173" t="s">
        <v>135</v>
      </c>
      <c r="C111" s="174" t="s">
        <v>439</v>
      </c>
      <c r="D111" s="175" t="s">
        <v>293</v>
      </c>
    </row>
    <row r="112" spans="1:4" ht="15" thickBot="1">
      <c r="A112" s="176" t="s">
        <v>28</v>
      </c>
      <c r="B112" s="177" t="s">
        <v>135</v>
      </c>
      <c r="C112" s="178" t="s">
        <v>440</v>
      </c>
      <c r="D112" s="179" t="s">
        <v>321</v>
      </c>
    </row>
    <row r="113" spans="1:4">
      <c r="A113" s="182" t="s">
        <v>23</v>
      </c>
      <c r="B113" s="183" t="s">
        <v>135</v>
      </c>
      <c r="C113" s="184" t="s">
        <v>408</v>
      </c>
      <c r="D113" s="185" t="s">
        <v>286</v>
      </c>
    </row>
    <row r="114" spans="1:4">
      <c r="A114" s="172" t="s">
        <v>23</v>
      </c>
      <c r="B114" s="173" t="s">
        <v>135</v>
      </c>
      <c r="C114" s="174" t="s">
        <v>412</v>
      </c>
      <c r="D114" s="175" t="s">
        <v>292</v>
      </c>
    </row>
    <row r="115" spans="1:4">
      <c r="A115" s="172" t="s">
        <v>23</v>
      </c>
      <c r="B115" s="173" t="s">
        <v>135</v>
      </c>
      <c r="C115" s="174" t="s">
        <v>418</v>
      </c>
      <c r="D115" s="175" t="s">
        <v>297</v>
      </c>
    </row>
    <row r="116" spans="1:4">
      <c r="A116" s="172" t="s">
        <v>23</v>
      </c>
      <c r="B116" s="173" t="s">
        <v>135</v>
      </c>
      <c r="C116" s="174" t="s">
        <v>424</v>
      </c>
      <c r="D116" s="175" t="s">
        <v>304</v>
      </c>
    </row>
    <row r="117" spans="1:4">
      <c r="A117" s="172" t="s">
        <v>23</v>
      </c>
      <c r="B117" s="173" t="s">
        <v>135</v>
      </c>
      <c r="C117" s="174" t="s">
        <v>107</v>
      </c>
      <c r="D117" s="175" t="s">
        <v>199</v>
      </c>
    </row>
    <row r="118" spans="1:4">
      <c r="A118" s="172" t="s">
        <v>23</v>
      </c>
      <c r="B118" s="173" t="s">
        <v>135</v>
      </c>
      <c r="C118" s="174" t="s">
        <v>439</v>
      </c>
      <c r="D118" s="175" t="s">
        <v>293</v>
      </c>
    </row>
    <row r="119" spans="1:4">
      <c r="A119" s="172" t="s">
        <v>23</v>
      </c>
      <c r="B119" s="173" t="s">
        <v>170</v>
      </c>
      <c r="C119" s="174" t="s">
        <v>326</v>
      </c>
      <c r="D119" s="175" t="s">
        <v>325</v>
      </c>
    </row>
    <row r="120" spans="1:4" ht="15" thickBot="1">
      <c r="A120" s="176" t="s">
        <v>23</v>
      </c>
      <c r="B120" s="177" t="s">
        <v>170</v>
      </c>
      <c r="C120" s="178" t="s">
        <v>447</v>
      </c>
      <c r="D120" s="179" t="s">
        <v>327</v>
      </c>
    </row>
    <row r="121" spans="1:4">
      <c r="A121" s="182" t="s">
        <v>18</v>
      </c>
      <c r="B121" s="183" t="s">
        <v>137</v>
      </c>
      <c r="C121" s="184" t="s">
        <v>363</v>
      </c>
      <c r="D121" s="185" t="s">
        <v>220</v>
      </c>
    </row>
    <row r="122" spans="1:4">
      <c r="A122" s="172" t="s">
        <v>18</v>
      </c>
      <c r="B122" s="173" t="s">
        <v>137</v>
      </c>
      <c r="C122" s="174" t="s">
        <v>364</v>
      </c>
      <c r="D122" s="175" t="s">
        <v>221</v>
      </c>
    </row>
    <row r="123" spans="1:4">
      <c r="A123" s="172" t="s">
        <v>18</v>
      </c>
      <c r="B123" s="173" t="s">
        <v>137</v>
      </c>
      <c r="C123" s="174" t="s">
        <v>365</v>
      </c>
      <c r="D123" s="175" t="s">
        <v>222</v>
      </c>
    </row>
    <row r="124" spans="1:4">
      <c r="A124" s="172" t="s">
        <v>18</v>
      </c>
      <c r="B124" s="173" t="s">
        <v>137</v>
      </c>
      <c r="C124" s="174" t="s">
        <v>224</v>
      </c>
      <c r="D124" s="175" t="s">
        <v>223</v>
      </c>
    </row>
    <row r="125" spans="1:4">
      <c r="A125" s="172" t="s">
        <v>18</v>
      </c>
      <c r="B125" s="173" t="s">
        <v>137</v>
      </c>
      <c r="C125" s="174" t="s">
        <v>366</v>
      </c>
      <c r="D125" s="175" t="s">
        <v>367</v>
      </c>
    </row>
    <row r="126" spans="1:4">
      <c r="A126" s="172" t="s">
        <v>18</v>
      </c>
      <c r="B126" s="173" t="s">
        <v>137</v>
      </c>
      <c r="C126" s="174" t="s">
        <v>368</v>
      </c>
      <c r="D126" s="175" t="s">
        <v>369</v>
      </c>
    </row>
    <row r="127" spans="1:4">
      <c r="A127" s="172" t="s">
        <v>18</v>
      </c>
      <c r="B127" s="173" t="s">
        <v>137</v>
      </c>
      <c r="C127" s="174" t="s">
        <v>370</v>
      </c>
      <c r="D127" s="175" t="s">
        <v>371</v>
      </c>
    </row>
    <row r="128" spans="1:4">
      <c r="A128" s="172" t="s">
        <v>18</v>
      </c>
      <c r="B128" s="173" t="s">
        <v>137</v>
      </c>
      <c r="C128" s="174" t="s">
        <v>226</v>
      </c>
      <c r="D128" s="175" t="s">
        <v>225</v>
      </c>
    </row>
    <row r="129" spans="1:4">
      <c r="A129" s="172" t="s">
        <v>18</v>
      </c>
      <c r="B129" s="173" t="s">
        <v>137</v>
      </c>
      <c r="C129" s="174" t="s">
        <v>374</v>
      </c>
      <c r="D129" s="175" t="s">
        <v>230</v>
      </c>
    </row>
    <row r="130" spans="1:4">
      <c r="A130" s="172" t="s">
        <v>18</v>
      </c>
      <c r="B130" s="173" t="s">
        <v>137</v>
      </c>
      <c r="C130" s="174" t="s">
        <v>375</v>
      </c>
      <c r="D130" s="175" t="s">
        <v>231</v>
      </c>
    </row>
    <row r="131" spans="1:4">
      <c r="A131" s="172" t="s">
        <v>18</v>
      </c>
      <c r="B131" s="173" t="s">
        <v>137</v>
      </c>
      <c r="C131" s="174" t="s">
        <v>377</v>
      </c>
      <c r="D131" s="175" t="s">
        <v>236</v>
      </c>
    </row>
    <row r="132" spans="1:4">
      <c r="A132" s="172" t="s">
        <v>18</v>
      </c>
      <c r="B132" s="173" t="s">
        <v>137</v>
      </c>
      <c r="C132" s="174" t="s">
        <v>238</v>
      </c>
      <c r="D132" s="175" t="s">
        <v>237</v>
      </c>
    </row>
    <row r="133" spans="1:4">
      <c r="A133" s="172" t="s">
        <v>18</v>
      </c>
      <c r="B133" s="173" t="s">
        <v>137</v>
      </c>
      <c r="C133" s="174" t="s">
        <v>151</v>
      </c>
      <c r="D133" s="175" t="s">
        <v>239</v>
      </c>
    </row>
    <row r="134" spans="1:4">
      <c r="A134" s="172" t="s">
        <v>18</v>
      </c>
      <c r="B134" s="173" t="s">
        <v>137</v>
      </c>
      <c r="C134" s="174" t="s">
        <v>379</v>
      </c>
      <c r="D134" s="175" t="s">
        <v>380</v>
      </c>
    </row>
    <row r="135" spans="1:4">
      <c r="A135" s="172" t="s">
        <v>18</v>
      </c>
      <c r="B135" s="173" t="s">
        <v>137</v>
      </c>
      <c r="C135" s="174" t="s">
        <v>244</v>
      </c>
      <c r="D135" s="175" t="s">
        <v>243</v>
      </c>
    </row>
    <row r="136" spans="1:4">
      <c r="A136" s="172" t="s">
        <v>18</v>
      </c>
      <c r="B136" s="173" t="s">
        <v>137</v>
      </c>
      <c r="C136" s="174" t="s">
        <v>250</v>
      </c>
      <c r="D136" s="175" t="s">
        <v>249</v>
      </c>
    </row>
    <row r="137" spans="1:4">
      <c r="A137" s="172" t="s">
        <v>18</v>
      </c>
      <c r="B137" s="173" t="s">
        <v>137</v>
      </c>
      <c r="C137" s="174" t="s">
        <v>382</v>
      </c>
      <c r="D137" s="175" t="s">
        <v>383</v>
      </c>
    </row>
    <row r="138" spans="1:4" ht="15" thickBot="1">
      <c r="A138" s="176" t="s">
        <v>18</v>
      </c>
      <c r="B138" s="177" t="s">
        <v>137</v>
      </c>
      <c r="C138" s="178" t="s">
        <v>385</v>
      </c>
      <c r="D138" s="179" t="s">
        <v>252</v>
      </c>
    </row>
    <row r="139" spans="1:4">
      <c r="A139" s="182" t="s">
        <v>24</v>
      </c>
      <c r="B139" s="183" t="s">
        <v>137</v>
      </c>
      <c r="C139" s="184" t="s">
        <v>384</v>
      </c>
      <c r="D139" s="185" t="s">
        <v>251</v>
      </c>
    </row>
    <row r="140" spans="1:4">
      <c r="A140" s="172" t="s">
        <v>24</v>
      </c>
      <c r="B140" s="173" t="s">
        <v>135</v>
      </c>
      <c r="C140" s="174" t="s">
        <v>408</v>
      </c>
      <c r="D140" s="175" t="s">
        <v>286</v>
      </c>
    </row>
    <row r="141" spans="1:4">
      <c r="A141" s="172" t="s">
        <v>24</v>
      </c>
      <c r="B141" s="173" t="s">
        <v>135</v>
      </c>
      <c r="C141" s="174" t="s">
        <v>413</v>
      </c>
      <c r="D141" s="175" t="s">
        <v>414</v>
      </c>
    </row>
    <row r="142" spans="1:4">
      <c r="A142" s="172" t="s">
        <v>24</v>
      </c>
      <c r="B142" s="173" t="s">
        <v>135</v>
      </c>
      <c r="C142" s="174" t="s">
        <v>415</v>
      </c>
      <c r="D142" s="175" t="s">
        <v>197</v>
      </c>
    </row>
    <row r="143" spans="1:4">
      <c r="A143" s="172" t="s">
        <v>24</v>
      </c>
      <c r="B143" s="173" t="s">
        <v>135</v>
      </c>
      <c r="C143" s="174" t="s">
        <v>416</v>
      </c>
      <c r="D143" s="175" t="s">
        <v>294</v>
      </c>
    </row>
    <row r="144" spans="1:4">
      <c r="A144" s="172" t="s">
        <v>24</v>
      </c>
      <c r="B144" s="173" t="s">
        <v>135</v>
      </c>
      <c r="C144" s="174" t="s">
        <v>295</v>
      </c>
      <c r="D144" s="175" t="s">
        <v>201</v>
      </c>
    </row>
    <row r="145" spans="1:4">
      <c r="A145" s="172" t="s">
        <v>24</v>
      </c>
      <c r="B145" s="173" t="s">
        <v>135</v>
      </c>
      <c r="C145" s="174" t="s">
        <v>418</v>
      </c>
      <c r="D145" s="175" t="s">
        <v>297</v>
      </c>
    </row>
    <row r="146" spans="1:4">
      <c r="A146" s="172" t="s">
        <v>24</v>
      </c>
      <c r="B146" s="173" t="s">
        <v>135</v>
      </c>
      <c r="C146" s="174" t="s">
        <v>420</v>
      </c>
      <c r="D146" s="175" t="s">
        <v>298</v>
      </c>
    </row>
    <row r="147" spans="1:4">
      <c r="A147" s="172" t="s">
        <v>24</v>
      </c>
      <c r="B147" s="173" t="s">
        <v>135</v>
      </c>
      <c r="C147" s="174" t="s">
        <v>107</v>
      </c>
      <c r="D147" s="175" t="s">
        <v>199</v>
      </c>
    </row>
    <row r="148" spans="1:4">
      <c r="A148" s="172" t="s">
        <v>24</v>
      </c>
      <c r="B148" s="173" t="s">
        <v>135</v>
      </c>
      <c r="C148" s="174" t="s">
        <v>437</v>
      </c>
      <c r="D148" s="175" t="s">
        <v>438</v>
      </c>
    </row>
    <row r="149" spans="1:4">
      <c r="A149" s="172" t="s">
        <v>24</v>
      </c>
      <c r="B149" s="173" t="s">
        <v>135</v>
      </c>
      <c r="C149" s="174" t="s">
        <v>440</v>
      </c>
      <c r="D149" s="175" t="s">
        <v>321</v>
      </c>
    </row>
    <row r="150" spans="1:4">
      <c r="A150" s="172" t="s">
        <v>24</v>
      </c>
      <c r="B150" s="173" t="s">
        <v>170</v>
      </c>
      <c r="C150" s="174" t="s">
        <v>159</v>
      </c>
      <c r="D150" s="175" t="s">
        <v>188</v>
      </c>
    </row>
    <row r="151" spans="1:4">
      <c r="A151" s="172" t="s">
        <v>24</v>
      </c>
      <c r="B151" s="173" t="s">
        <v>170</v>
      </c>
      <c r="C151" s="174" t="s">
        <v>446</v>
      </c>
      <c r="D151" s="175" t="s">
        <v>328</v>
      </c>
    </row>
    <row r="152" spans="1:4" ht="15" thickBot="1">
      <c r="A152" s="176" t="s">
        <v>24</v>
      </c>
      <c r="B152" s="177" t="s">
        <v>170</v>
      </c>
      <c r="C152" s="178" t="s">
        <v>326</v>
      </c>
      <c r="D152" s="179" t="s">
        <v>325</v>
      </c>
    </row>
    <row r="153" spans="1:4">
      <c r="A153" s="182" t="s">
        <v>42</v>
      </c>
      <c r="B153" s="183" t="s">
        <v>135</v>
      </c>
      <c r="C153" s="184" t="s">
        <v>310</v>
      </c>
      <c r="D153" s="185" t="s">
        <v>194</v>
      </c>
    </row>
    <row r="154" spans="1:4" ht="15" thickBot="1">
      <c r="A154" s="176" t="s">
        <v>42</v>
      </c>
      <c r="B154" s="177" t="s">
        <v>135</v>
      </c>
      <c r="C154" s="178" t="s">
        <v>324</v>
      </c>
      <c r="D154" s="179" t="s">
        <v>323</v>
      </c>
    </row>
    <row r="155" spans="1:4">
      <c r="A155" s="182" t="s">
        <v>33</v>
      </c>
      <c r="B155" s="183" t="s">
        <v>135</v>
      </c>
      <c r="C155" s="184" t="s">
        <v>295</v>
      </c>
      <c r="D155" s="185" t="s">
        <v>201</v>
      </c>
    </row>
    <row r="156" spans="1:4" ht="15" thickBot="1">
      <c r="A156" s="176" t="s">
        <v>33</v>
      </c>
      <c r="B156" s="177" t="s">
        <v>135</v>
      </c>
      <c r="C156" s="178" t="s">
        <v>433</v>
      </c>
      <c r="D156" s="179" t="s">
        <v>316</v>
      </c>
    </row>
    <row r="157" spans="1:4">
      <c r="A157" s="182" t="s">
        <v>39</v>
      </c>
      <c r="B157" s="183" t="s">
        <v>135</v>
      </c>
      <c r="C157" s="184" t="s">
        <v>287</v>
      </c>
      <c r="D157" s="185" t="s">
        <v>195</v>
      </c>
    </row>
    <row r="158" spans="1:4" ht="15" thickBot="1">
      <c r="A158" s="176" t="s">
        <v>39</v>
      </c>
      <c r="B158" s="177" t="s">
        <v>135</v>
      </c>
      <c r="C158" s="178" t="s">
        <v>424</v>
      </c>
      <c r="D158" s="179" t="s">
        <v>304</v>
      </c>
    </row>
    <row r="159" spans="1:4">
      <c r="A159" s="182" t="s">
        <v>47</v>
      </c>
      <c r="B159" s="183" t="s">
        <v>135</v>
      </c>
      <c r="C159" s="184" t="s">
        <v>287</v>
      </c>
      <c r="D159" s="185" t="s">
        <v>195</v>
      </c>
    </row>
    <row r="160" spans="1:4">
      <c r="A160" s="172" t="s">
        <v>47</v>
      </c>
      <c r="B160" s="173" t="s">
        <v>135</v>
      </c>
      <c r="C160" s="174" t="s">
        <v>410</v>
      </c>
      <c r="D160" s="175" t="s">
        <v>207</v>
      </c>
    </row>
    <row r="161" spans="1:4">
      <c r="A161" s="172" t="s">
        <v>47</v>
      </c>
      <c r="B161" s="173" t="s">
        <v>135</v>
      </c>
      <c r="C161" s="174" t="s">
        <v>132</v>
      </c>
      <c r="D161" s="175" t="s">
        <v>300</v>
      </c>
    </row>
    <row r="162" spans="1:4" ht="15" thickBot="1">
      <c r="A162" s="176" t="s">
        <v>47</v>
      </c>
      <c r="B162" s="177" t="s">
        <v>135</v>
      </c>
      <c r="C162" s="178" t="s">
        <v>307</v>
      </c>
      <c r="D162" s="179" t="s">
        <v>306</v>
      </c>
    </row>
    <row r="163" spans="1:4" ht="15" thickBot="1">
      <c r="A163" s="186" t="s">
        <v>34</v>
      </c>
      <c r="B163" s="187" t="s">
        <v>135</v>
      </c>
      <c r="C163" s="188" t="s">
        <v>310</v>
      </c>
      <c r="D163" s="189" t="s">
        <v>194</v>
      </c>
    </row>
    <row r="164" spans="1:4">
      <c r="A164" s="182" t="s">
        <v>160</v>
      </c>
      <c r="B164" s="183" t="s">
        <v>135</v>
      </c>
      <c r="C164" s="184" t="s">
        <v>132</v>
      </c>
      <c r="D164" s="185" t="s">
        <v>300</v>
      </c>
    </row>
    <row r="165" spans="1:4" ht="15" thickBot="1">
      <c r="A165" s="176" t="s">
        <v>160</v>
      </c>
      <c r="B165" s="177" t="s">
        <v>170</v>
      </c>
      <c r="C165" s="178" t="s">
        <v>159</v>
      </c>
      <c r="D165" s="179" t="s">
        <v>188</v>
      </c>
    </row>
    <row r="166" spans="1:4" ht="15" thickBot="1">
      <c r="A166" s="186" t="s">
        <v>144</v>
      </c>
      <c r="B166" s="187" t="s">
        <v>450</v>
      </c>
      <c r="C166" s="188" t="s">
        <v>103</v>
      </c>
      <c r="D166" s="189" t="s">
        <v>102</v>
      </c>
    </row>
    <row r="167" spans="1:4">
      <c r="A167" s="182" t="s">
        <v>22</v>
      </c>
      <c r="B167" s="183" t="s">
        <v>388</v>
      </c>
      <c r="C167" s="184" t="s">
        <v>161</v>
      </c>
      <c r="D167" s="185" t="s">
        <v>264</v>
      </c>
    </row>
    <row r="168" spans="1:4">
      <c r="A168" s="172" t="s">
        <v>22</v>
      </c>
      <c r="B168" s="173" t="s">
        <v>388</v>
      </c>
      <c r="C168" s="174" t="s">
        <v>92</v>
      </c>
      <c r="D168" s="175" t="s">
        <v>265</v>
      </c>
    </row>
    <row r="169" spans="1:4">
      <c r="A169" s="172" t="s">
        <v>22</v>
      </c>
      <c r="B169" s="173" t="s">
        <v>388</v>
      </c>
      <c r="C169" s="174" t="s">
        <v>391</v>
      </c>
      <c r="D169" s="175" t="s">
        <v>85</v>
      </c>
    </row>
    <row r="170" spans="1:4">
      <c r="A170" s="172" t="s">
        <v>22</v>
      </c>
      <c r="B170" s="173" t="s">
        <v>135</v>
      </c>
      <c r="C170" s="174" t="s">
        <v>412</v>
      </c>
      <c r="D170" s="175" t="s">
        <v>292</v>
      </c>
    </row>
    <row r="171" spans="1:4" ht="15" thickBot="1">
      <c r="A171" s="176" t="s">
        <v>22</v>
      </c>
      <c r="B171" s="177" t="s">
        <v>135</v>
      </c>
      <c r="C171" s="178" t="s">
        <v>413</v>
      </c>
      <c r="D171" s="179" t="s">
        <v>414</v>
      </c>
    </row>
    <row r="172" spans="1:4" ht="15" thickBot="1">
      <c r="A172" s="186" t="s">
        <v>6</v>
      </c>
      <c r="B172" s="187" t="s">
        <v>450</v>
      </c>
      <c r="C172" s="188" t="s">
        <v>332</v>
      </c>
      <c r="D172" s="189" t="s">
        <v>110</v>
      </c>
    </row>
    <row r="173" spans="1:4" ht="15" thickBot="1">
      <c r="A173" s="186" t="s">
        <v>317</v>
      </c>
      <c r="B173" s="187" t="s">
        <v>135</v>
      </c>
      <c r="C173" s="188" t="s">
        <v>434</v>
      </c>
      <c r="D173" s="189" t="s">
        <v>205</v>
      </c>
    </row>
    <row r="174" spans="1:4" ht="15" thickBot="1">
      <c r="A174" s="186" t="s">
        <v>454</v>
      </c>
      <c r="B174" s="187" t="s">
        <v>450</v>
      </c>
      <c r="C174" s="188" t="s">
        <v>451</v>
      </c>
      <c r="D174" s="189" t="s">
        <v>452</v>
      </c>
    </row>
    <row r="175" spans="1:4" ht="15" thickBot="1">
      <c r="A175" s="186" t="s">
        <v>455</v>
      </c>
      <c r="B175" s="187" t="s">
        <v>450</v>
      </c>
      <c r="C175" s="188" t="s">
        <v>451</v>
      </c>
      <c r="D175" s="189" t="s">
        <v>452</v>
      </c>
    </row>
    <row r="176" spans="1:4">
      <c r="A176" s="182" t="s">
        <v>13</v>
      </c>
      <c r="B176" s="183" t="s">
        <v>136</v>
      </c>
      <c r="C176" s="184" t="s">
        <v>400</v>
      </c>
      <c r="D176" s="185" t="s">
        <v>274</v>
      </c>
    </row>
    <row r="177" spans="1:4">
      <c r="A177" s="172" t="s">
        <v>13</v>
      </c>
      <c r="B177" s="173" t="s">
        <v>136</v>
      </c>
      <c r="C177" s="174" t="s">
        <v>401</v>
      </c>
      <c r="D177" s="175" t="s">
        <v>170</v>
      </c>
    </row>
    <row r="178" spans="1:4">
      <c r="A178" s="172" t="s">
        <v>13</v>
      </c>
      <c r="B178" s="173" t="s">
        <v>136</v>
      </c>
      <c r="C178" s="174" t="s">
        <v>284</v>
      </c>
      <c r="D178" s="175" t="s">
        <v>283</v>
      </c>
    </row>
    <row r="179" spans="1:4">
      <c r="A179" s="172" t="s">
        <v>13</v>
      </c>
      <c r="B179" s="173" t="s">
        <v>136</v>
      </c>
      <c r="C179" s="174" t="s">
        <v>406</v>
      </c>
      <c r="D179" s="175" t="s">
        <v>165</v>
      </c>
    </row>
    <row r="180" spans="1:4" ht="15" thickBot="1">
      <c r="A180" s="176" t="s">
        <v>13</v>
      </c>
      <c r="B180" s="177" t="s">
        <v>450</v>
      </c>
      <c r="C180" s="178" t="s">
        <v>456</v>
      </c>
      <c r="D180" s="179" t="s">
        <v>111</v>
      </c>
    </row>
    <row r="181" spans="1:4" ht="15" thickBot="1">
      <c r="A181" s="186" t="s">
        <v>48</v>
      </c>
      <c r="B181" s="187" t="s">
        <v>135</v>
      </c>
      <c r="C181" s="188" t="s">
        <v>427</v>
      </c>
      <c r="D181" s="189" t="s">
        <v>196</v>
      </c>
    </row>
    <row r="182" spans="1:4" ht="15" thickBot="1">
      <c r="A182" s="186" t="s">
        <v>399</v>
      </c>
      <c r="B182" s="187" t="s">
        <v>136</v>
      </c>
      <c r="C182" s="188" t="s">
        <v>397</v>
      </c>
      <c r="D182" s="189" t="s">
        <v>398</v>
      </c>
    </row>
    <row r="183" spans="1:4" ht="15" thickBot="1">
      <c r="A183" s="186" t="s">
        <v>11</v>
      </c>
      <c r="B183" s="187" t="s">
        <v>136</v>
      </c>
      <c r="C183" s="188" t="s">
        <v>101</v>
      </c>
      <c r="D183" s="189" t="s">
        <v>171</v>
      </c>
    </row>
    <row r="184" spans="1:4" ht="15" thickBot="1">
      <c r="A184" s="186" t="s">
        <v>428</v>
      </c>
      <c r="B184" s="187" t="s">
        <v>135</v>
      </c>
      <c r="C184" s="188" t="s">
        <v>427</v>
      </c>
      <c r="D184" s="189" t="s">
        <v>196</v>
      </c>
    </row>
    <row r="185" spans="1:4">
      <c r="A185" s="182" t="s">
        <v>40</v>
      </c>
      <c r="B185" s="183" t="s">
        <v>135</v>
      </c>
      <c r="C185" s="184" t="s">
        <v>426</v>
      </c>
      <c r="D185" s="185" t="s">
        <v>305</v>
      </c>
    </row>
    <row r="186" spans="1:4">
      <c r="A186" s="172" t="s">
        <v>40</v>
      </c>
      <c r="B186" s="173" t="s">
        <v>135</v>
      </c>
      <c r="C186" s="174" t="s">
        <v>435</v>
      </c>
      <c r="D186" s="175" t="s">
        <v>200</v>
      </c>
    </row>
    <row r="187" spans="1:4" ht="15" thickBot="1">
      <c r="A187" s="176" t="s">
        <v>40</v>
      </c>
      <c r="B187" s="177" t="s">
        <v>135</v>
      </c>
      <c r="C187" s="178" t="s">
        <v>324</v>
      </c>
      <c r="D187" s="179" t="s">
        <v>323</v>
      </c>
    </row>
    <row r="188" spans="1:4">
      <c r="A188" s="182" t="s">
        <v>5</v>
      </c>
      <c r="B188" s="183" t="s">
        <v>135</v>
      </c>
      <c r="C188" s="184" t="s">
        <v>434</v>
      </c>
      <c r="D188" s="185" t="s">
        <v>205</v>
      </c>
    </row>
    <row r="189" spans="1:4">
      <c r="A189" s="172" t="s">
        <v>5</v>
      </c>
      <c r="B189" s="173" t="s">
        <v>135</v>
      </c>
      <c r="C189" s="174" t="s">
        <v>441</v>
      </c>
      <c r="D189" s="175" t="s">
        <v>322</v>
      </c>
    </row>
    <row r="190" spans="1:4" ht="15" thickBot="1">
      <c r="A190" s="176" t="s">
        <v>5</v>
      </c>
      <c r="B190" s="177" t="s">
        <v>450</v>
      </c>
      <c r="C190" s="178" t="s">
        <v>103</v>
      </c>
      <c r="D190" s="179" t="s">
        <v>102</v>
      </c>
    </row>
    <row r="191" spans="1:4">
      <c r="A191" s="172" t="s">
        <v>145</v>
      </c>
      <c r="B191" s="173" t="s">
        <v>450</v>
      </c>
      <c r="C191" s="174" t="s">
        <v>464</v>
      </c>
      <c r="D191" s="175" t="s">
        <v>104</v>
      </c>
    </row>
    <row r="192" spans="1:4">
      <c r="A192" s="182" t="s">
        <v>46</v>
      </c>
      <c r="B192" s="183" t="s">
        <v>140</v>
      </c>
      <c r="C192" s="184" t="s">
        <v>395</v>
      </c>
      <c r="D192" s="185" t="s">
        <v>178</v>
      </c>
    </row>
    <row r="193" spans="1:4" ht="15" thickBot="1">
      <c r="A193" s="176" t="s">
        <v>46</v>
      </c>
      <c r="B193" s="177" t="s">
        <v>140</v>
      </c>
      <c r="C193" s="178" t="s">
        <v>396</v>
      </c>
      <c r="D193" s="179" t="s">
        <v>269</v>
      </c>
    </row>
    <row r="194" spans="1:4" ht="15" thickBot="1">
      <c r="A194" s="186" t="s">
        <v>154</v>
      </c>
      <c r="B194" s="187" t="s">
        <v>170</v>
      </c>
      <c r="C194" s="188" t="s">
        <v>153</v>
      </c>
      <c r="D194" s="189" t="s">
        <v>189</v>
      </c>
    </row>
    <row r="195" spans="1:4">
      <c r="A195" s="182" t="s">
        <v>157</v>
      </c>
      <c r="B195" s="183" t="s">
        <v>135</v>
      </c>
      <c r="C195" s="184" t="s">
        <v>307</v>
      </c>
      <c r="D195" s="185" t="s">
        <v>306</v>
      </c>
    </row>
    <row r="196" spans="1:4" ht="15" thickBot="1">
      <c r="A196" s="176" t="s">
        <v>157</v>
      </c>
      <c r="B196" s="177" t="s">
        <v>135</v>
      </c>
      <c r="C196" s="178" t="s">
        <v>434</v>
      </c>
      <c r="D196" s="179" t="s">
        <v>205</v>
      </c>
    </row>
    <row r="197" spans="1:4" ht="15" thickBot="1">
      <c r="A197" s="186" t="s">
        <v>448</v>
      </c>
      <c r="B197" s="187" t="s">
        <v>170</v>
      </c>
      <c r="C197" s="188" t="s">
        <v>330</v>
      </c>
      <c r="D197" s="189" t="s">
        <v>329</v>
      </c>
    </row>
    <row r="198" spans="1:4" ht="15" thickBot="1">
      <c r="A198" s="186" t="s">
        <v>309</v>
      </c>
      <c r="B198" s="187" t="s">
        <v>135</v>
      </c>
      <c r="C198" s="188" t="s">
        <v>429</v>
      </c>
      <c r="D198" s="189" t="s">
        <v>308</v>
      </c>
    </row>
    <row r="199" spans="1:4" ht="15" thickBot="1">
      <c r="A199" s="186" t="s">
        <v>133</v>
      </c>
      <c r="B199" s="187" t="s">
        <v>137</v>
      </c>
      <c r="C199" s="188" t="s">
        <v>372</v>
      </c>
      <c r="D199" s="189" t="s">
        <v>229</v>
      </c>
    </row>
    <row r="200" spans="1:4" ht="15" thickBot="1">
      <c r="A200" s="186" t="s">
        <v>403</v>
      </c>
      <c r="B200" s="187" t="s">
        <v>136</v>
      </c>
      <c r="C200" s="188" t="s">
        <v>101</v>
      </c>
      <c r="D200" s="189" t="s">
        <v>171</v>
      </c>
    </row>
    <row r="201" spans="1:4">
      <c r="A201" s="182" t="s">
        <v>41</v>
      </c>
      <c r="B201" s="183" t="s">
        <v>135</v>
      </c>
      <c r="C201" s="184" t="s">
        <v>427</v>
      </c>
      <c r="D201" s="185" t="s">
        <v>196</v>
      </c>
    </row>
    <row r="202" spans="1:4" ht="15" thickBot="1">
      <c r="A202" s="176" t="s">
        <v>41</v>
      </c>
      <c r="B202" s="177" t="s">
        <v>135</v>
      </c>
      <c r="C202" s="178" t="s">
        <v>441</v>
      </c>
      <c r="D202" s="179" t="s">
        <v>322</v>
      </c>
    </row>
    <row r="203" spans="1:4" ht="15" thickBot="1">
      <c r="A203" s="186" t="s">
        <v>35</v>
      </c>
      <c r="B203" s="187" t="s">
        <v>170</v>
      </c>
      <c r="C203" s="188" t="s">
        <v>449</v>
      </c>
      <c r="D203" s="189" t="s">
        <v>190</v>
      </c>
    </row>
    <row r="204" spans="1:4">
      <c r="A204" s="182" t="s">
        <v>25</v>
      </c>
      <c r="B204" s="183" t="s">
        <v>137</v>
      </c>
      <c r="C204" s="184" t="s">
        <v>370</v>
      </c>
      <c r="D204" s="185" t="s">
        <v>371</v>
      </c>
    </row>
    <row r="205" spans="1:4">
      <c r="A205" s="172" t="s">
        <v>25</v>
      </c>
      <c r="B205" s="173" t="s">
        <v>137</v>
      </c>
      <c r="C205" s="174" t="s">
        <v>228</v>
      </c>
      <c r="D205" s="175" t="s">
        <v>227</v>
      </c>
    </row>
    <row r="206" spans="1:4">
      <c r="A206" s="172" t="s">
        <v>25</v>
      </c>
      <c r="B206" s="173" t="s">
        <v>137</v>
      </c>
      <c r="C206" s="174" t="s">
        <v>376</v>
      </c>
      <c r="D206" s="175" t="s">
        <v>232</v>
      </c>
    </row>
    <row r="207" spans="1:4">
      <c r="A207" s="172" t="s">
        <v>25</v>
      </c>
      <c r="B207" s="173" t="s">
        <v>137</v>
      </c>
      <c r="C207" s="174" t="s">
        <v>241</v>
      </c>
      <c r="D207" s="175" t="s">
        <v>240</v>
      </c>
    </row>
    <row r="208" spans="1:4" ht="16.149999999999999" customHeight="1">
      <c r="A208" s="172" t="s">
        <v>25</v>
      </c>
      <c r="B208" s="173" t="s">
        <v>137</v>
      </c>
      <c r="C208" s="174" t="s">
        <v>152</v>
      </c>
      <c r="D208" s="175" t="s">
        <v>247</v>
      </c>
    </row>
    <row r="209" spans="1:4" s="2" customFormat="1">
      <c r="A209" s="172" t="s">
        <v>25</v>
      </c>
      <c r="B209" s="173" t="s">
        <v>137</v>
      </c>
      <c r="C209" s="174" t="s">
        <v>381</v>
      </c>
      <c r="D209" s="175" t="s">
        <v>248</v>
      </c>
    </row>
    <row r="210" spans="1:4" s="2" customFormat="1">
      <c r="A210" s="172" t="s">
        <v>25</v>
      </c>
      <c r="B210" s="173" t="s">
        <v>137</v>
      </c>
      <c r="C210" s="174" t="s">
        <v>384</v>
      </c>
      <c r="D210" s="175" t="s">
        <v>251</v>
      </c>
    </row>
    <row r="211" spans="1:4" s="2" customFormat="1" ht="15" thickBot="1">
      <c r="A211" s="176" t="s">
        <v>25</v>
      </c>
      <c r="B211" s="177" t="s">
        <v>137</v>
      </c>
      <c r="C211" s="178" t="s">
        <v>386</v>
      </c>
      <c r="D211" s="179" t="s">
        <v>253</v>
      </c>
    </row>
    <row r="212" spans="1:4" s="2" customFormat="1">
      <c r="A212" s="182" t="s">
        <v>29</v>
      </c>
      <c r="B212" s="183" t="s">
        <v>135</v>
      </c>
      <c r="C212" s="184" t="s">
        <v>291</v>
      </c>
      <c r="D212" s="185" t="s">
        <v>290</v>
      </c>
    </row>
    <row r="213" spans="1:4" ht="14.45" customHeight="1">
      <c r="A213" s="172" t="s">
        <v>29</v>
      </c>
      <c r="B213" s="173" t="s">
        <v>135</v>
      </c>
      <c r="C213" s="174" t="s">
        <v>418</v>
      </c>
      <c r="D213" s="175" t="s">
        <v>297</v>
      </c>
    </row>
    <row r="214" spans="1:4">
      <c r="A214" s="172" t="s">
        <v>29</v>
      </c>
      <c r="B214" s="173" t="s">
        <v>135</v>
      </c>
      <c r="C214" s="174" t="s">
        <v>432</v>
      </c>
      <c r="D214" s="175" t="s">
        <v>206</v>
      </c>
    </row>
    <row r="215" spans="1:4">
      <c r="A215" s="172" t="s">
        <v>29</v>
      </c>
      <c r="B215" s="173" t="s">
        <v>135</v>
      </c>
      <c r="C215" s="174" t="s">
        <v>437</v>
      </c>
      <c r="D215" s="175" t="s">
        <v>438</v>
      </c>
    </row>
    <row r="216" spans="1:4" ht="16.149999999999999" customHeight="1" thickBot="1">
      <c r="A216" s="176" t="s">
        <v>29</v>
      </c>
      <c r="B216" s="177" t="s">
        <v>135</v>
      </c>
      <c r="C216" s="178" t="s">
        <v>440</v>
      </c>
      <c r="D216" s="179" t="s">
        <v>321</v>
      </c>
    </row>
    <row r="217" spans="1:4">
      <c r="A217" s="182" t="s">
        <v>30</v>
      </c>
      <c r="B217" s="183" t="s">
        <v>137</v>
      </c>
      <c r="C217" s="184" t="s">
        <v>241</v>
      </c>
      <c r="D217" s="185" t="s">
        <v>240</v>
      </c>
    </row>
    <row r="218" spans="1:4">
      <c r="A218" s="172" t="s">
        <v>30</v>
      </c>
      <c r="B218" s="173" t="s">
        <v>135</v>
      </c>
      <c r="C218" s="174" t="s">
        <v>409</v>
      </c>
      <c r="D218" s="175" t="s">
        <v>202</v>
      </c>
    </row>
    <row r="219" spans="1:4">
      <c r="A219" s="172" t="s">
        <v>30</v>
      </c>
      <c r="B219" s="173" t="s">
        <v>135</v>
      </c>
      <c r="C219" s="174" t="s">
        <v>108</v>
      </c>
      <c r="D219" s="175" t="s">
        <v>288</v>
      </c>
    </row>
    <row r="220" spans="1:4">
      <c r="A220" s="172" t="s">
        <v>30</v>
      </c>
      <c r="B220" s="173" t="s">
        <v>135</v>
      </c>
      <c r="C220" s="174" t="s">
        <v>291</v>
      </c>
      <c r="D220" s="175" t="s">
        <v>290</v>
      </c>
    </row>
    <row r="221" spans="1:4">
      <c r="A221" s="172" t="s">
        <v>30</v>
      </c>
      <c r="B221" s="173" t="s">
        <v>135</v>
      </c>
      <c r="C221" s="174" t="s">
        <v>295</v>
      </c>
      <c r="D221" s="175" t="s">
        <v>201</v>
      </c>
    </row>
    <row r="222" spans="1:4">
      <c r="A222" s="172" t="s">
        <v>30</v>
      </c>
      <c r="B222" s="173" t="s">
        <v>135</v>
      </c>
      <c r="C222" s="174" t="s">
        <v>420</v>
      </c>
      <c r="D222" s="175" t="s">
        <v>298</v>
      </c>
    </row>
    <row r="223" spans="1:4">
      <c r="A223" s="172" t="s">
        <v>30</v>
      </c>
      <c r="B223" s="173" t="s">
        <v>135</v>
      </c>
      <c r="C223" s="174" t="s">
        <v>132</v>
      </c>
      <c r="D223" s="175" t="s">
        <v>300</v>
      </c>
    </row>
    <row r="224" spans="1:4">
      <c r="A224" s="172" t="s">
        <v>30</v>
      </c>
      <c r="B224" s="173" t="s">
        <v>135</v>
      </c>
      <c r="C224" s="174" t="s">
        <v>421</v>
      </c>
      <c r="D224" s="175" t="s">
        <v>422</v>
      </c>
    </row>
    <row r="225" spans="1:4">
      <c r="A225" s="172" t="s">
        <v>30</v>
      </c>
      <c r="B225" s="173" t="s">
        <v>135</v>
      </c>
      <c r="C225" s="174" t="s">
        <v>158</v>
      </c>
      <c r="D225" s="175" t="s">
        <v>430</v>
      </c>
    </row>
    <row r="226" spans="1:4">
      <c r="A226" s="172" t="s">
        <v>30</v>
      </c>
      <c r="B226" s="173" t="s">
        <v>135</v>
      </c>
      <c r="C226" s="174" t="s">
        <v>310</v>
      </c>
      <c r="D226" s="175" t="s">
        <v>194</v>
      </c>
    </row>
    <row r="227" spans="1:4">
      <c r="A227" s="172" t="s">
        <v>30</v>
      </c>
      <c r="B227" s="173" t="s">
        <v>135</v>
      </c>
      <c r="C227" s="174" t="s">
        <v>432</v>
      </c>
      <c r="D227" s="175" t="s">
        <v>206</v>
      </c>
    </row>
    <row r="228" spans="1:4">
      <c r="A228" s="172" t="s">
        <v>30</v>
      </c>
      <c r="B228" s="173" t="s">
        <v>135</v>
      </c>
      <c r="C228" s="174" t="s">
        <v>436</v>
      </c>
      <c r="D228" s="175" t="s">
        <v>318</v>
      </c>
    </row>
    <row r="229" spans="1:4">
      <c r="A229" s="172" t="s">
        <v>30</v>
      </c>
      <c r="B229" s="173" t="s">
        <v>135</v>
      </c>
      <c r="C229" s="174" t="s">
        <v>320</v>
      </c>
      <c r="D229" s="175" t="s">
        <v>319</v>
      </c>
    </row>
    <row r="230" spans="1:4" ht="15" thickBot="1">
      <c r="A230" s="176" t="s">
        <v>30</v>
      </c>
      <c r="B230" s="177" t="s">
        <v>135</v>
      </c>
      <c r="C230" s="178" t="s">
        <v>440</v>
      </c>
      <c r="D230" s="179" t="s">
        <v>321</v>
      </c>
    </row>
    <row r="231" spans="1:4">
      <c r="A231" s="182" t="s">
        <v>31</v>
      </c>
      <c r="B231" s="183" t="s">
        <v>135</v>
      </c>
      <c r="C231" s="184" t="s">
        <v>108</v>
      </c>
      <c r="D231" s="185" t="s">
        <v>288</v>
      </c>
    </row>
    <row r="232" spans="1:4">
      <c r="A232" s="172" t="s">
        <v>31</v>
      </c>
      <c r="B232" s="173" t="s">
        <v>135</v>
      </c>
      <c r="C232" s="174" t="s">
        <v>291</v>
      </c>
      <c r="D232" s="175" t="s">
        <v>290</v>
      </c>
    </row>
    <row r="233" spans="1:4">
      <c r="A233" s="172" t="s">
        <v>31</v>
      </c>
      <c r="B233" s="173" t="s">
        <v>135</v>
      </c>
      <c r="C233" s="174" t="s">
        <v>412</v>
      </c>
      <c r="D233" s="175" t="s">
        <v>292</v>
      </c>
    </row>
    <row r="234" spans="1:4" ht="15" thickBot="1">
      <c r="A234" s="176" t="s">
        <v>31</v>
      </c>
      <c r="B234" s="177" t="s">
        <v>135</v>
      </c>
      <c r="C234" s="178" t="s">
        <v>440</v>
      </c>
      <c r="D234" s="179" t="s">
        <v>321</v>
      </c>
    </row>
    <row r="235" spans="1:4">
      <c r="A235" s="182" t="s">
        <v>32</v>
      </c>
      <c r="B235" s="183" t="s">
        <v>135</v>
      </c>
      <c r="C235" s="184" t="s">
        <v>409</v>
      </c>
      <c r="D235" s="185" t="s">
        <v>202</v>
      </c>
    </row>
    <row r="236" spans="1:4">
      <c r="A236" s="172" t="s">
        <v>32</v>
      </c>
      <c r="B236" s="173" t="s">
        <v>135</v>
      </c>
      <c r="C236" s="174" t="s">
        <v>108</v>
      </c>
      <c r="D236" s="175" t="s">
        <v>288</v>
      </c>
    </row>
    <row r="237" spans="1:4">
      <c r="A237" s="172" t="s">
        <v>32</v>
      </c>
      <c r="B237" s="173" t="s">
        <v>135</v>
      </c>
      <c r="C237" s="174" t="s">
        <v>291</v>
      </c>
      <c r="D237" s="175" t="s">
        <v>290</v>
      </c>
    </row>
    <row r="238" spans="1:4">
      <c r="A238" s="172" t="s">
        <v>32</v>
      </c>
      <c r="B238" s="173" t="s">
        <v>135</v>
      </c>
      <c r="C238" s="174" t="s">
        <v>295</v>
      </c>
      <c r="D238" s="175" t="s">
        <v>201</v>
      </c>
    </row>
    <row r="239" spans="1:4">
      <c r="A239" s="172" t="s">
        <v>32</v>
      </c>
      <c r="B239" s="173" t="s">
        <v>135</v>
      </c>
      <c r="C239" s="174" t="s">
        <v>420</v>
      </c>
      <c r="D239" s="175" t="s">
        <v>298</v>
      </c>
    </row>
    <row r="240" spans="1:4">
      <c r="A240" s="172" t="s">
        <v>32</v>
      </c>
      <c r="B240" s="173" t="s">
        <v>135</v>
      </c>
      <c r="C240" s="174" t="s">
        <v>421</v>
      </c>
      <c r="D240" s="175" t="s">
        <v>422</v>
      </c>
    </row>
    <row r="241" spans="1:4">
      <c r="A241" s="172" t="s">
        <v>32</v>
      </c>
      <c r="B241" s="173" t="s">
        <v>135</v>
      </c>
      <c r="C241" s="174" t="s">
        <v>107</v>
      </c>
      <c r="D241" s="175" t="s">
        <v>199</v>
      </c>
    </row>
    <row r="242" spans="1:4">
      <c r="A242" s="172" t="s">
        <v>32</v>
      </c>
      <c r="B242" s="173" t="s">
        <v>135</v>
      </c>
      <c r="C242" s="174" t="s">
        <v>314</v>
      </c>
      <c r="D242" s="175" t="s">
        <v>313</v>
      </c>
    </row>
    <row r="243" spans="1:4">
      <c r="A243" s="172" t="s">
        <v>32</v>
      </c>
      <c r="B243" s="173" t="s">
        <v>135</v>
      </c>
      <c r="C243" s="174" t="s">
        <v>432</v>
      </c>
      <c r="D243" s="175" t="s">
        <v>206</v>
      </c>
    </row>
    <row r="244" spans="1:4">
      <c r="A244" s="172" t="s">
        <v>32</v>
      </c>
      <c r="B244" s="173" t="s">
        <v>135</v>
      </c>
      <c r="C244" s="174" t="s">
        <v>320</v>
      </c>
      <c r="D244" s="175" t="s">
        <v>319</v>
      </c>
    </row>
    <row r="245" spans="1:4" ht="15" thickBot="1">
      <c r="A245" s="176" t="s">
        <v>32</v>
      </c>
      <c r="B245" s="177" t="s">
        <v>170</v>
      </c>
      <c r="C245" s="178" t="s">
        <v>446</v>
      </c>
      <c r="D245" s="179" t="s">
        <v>328</v>
      </c>
    </row>
    <row r="246" spans="1:4" ht="15" thickBot="1">
      <c r="A246" s="186" t="s">
        <v>26</v>
      </c>
      <c r="B246" s="187" t="s">
        <v>137</v>
      </c>
      <c r="C246" s="188" t="s">
        <v>385</v>
      </c>
      <c r="D246" s="189" t="s">
        <v>252</v>
      </c>
    </row>
    <row r="247" spans="1:4">
      <c r="A247" s="182" t="s">
        <v>289</v>
      </c>
      <c r="B247" s="183" t="s">
        <v>135</v>
      </c>
      <c r="C247" s="184" t="s">
        <v>410</v>
      </c>
      <c r="D247" s="185" t="s">
        <v>207</v>
      </c>
    </row>
    <row r="248" spans="1:4">
      <c r="A248" s="172" t="s">
        <v>289</v>
      </c>
      <c r="B248" s="173" t="s">
        <v>135</v>
      </c>
      <c r="C248" s="174" t="s">
        <v>434</v>
      </c>
      <c r="D248" s="175" t="s">
        <v>205</v>
      </c>
    </row>
    <row r="249" spans="1:4" ht="15" thickBot="1">
      <c r="A249" s="176" t="s">
        <v>38</v>
      </c>
      <c r="B249" s="177" t="s">
        <v>135</v>
      </c>
      <c r="C249" s="178" t="s">
        <v>410</v>
      </c>
      <c r="D249" s="179" t="s">
        <v>207</v>
      </c>
    </row>
    <row r="250" spans="1:4">
      <c r="A250" s="182" t="s">
        <v>411</v>
      </c>
      <c r="B250" s="183" t="s">
        <v>135</v>
      </c>
      <c r="C250" s="184" t="s">
        <v>410</v>
      </c>
      <c r="D250" s="185" t="s">
        <v>207</v>
      </c>
    </row>
    <row r="251" spans="1:4">
      <c r="A251" s="190" t="s">
        <v>411</v>
      </c>
      <c r="B251" s="181" t="s">
        <v>170</v>
      </c>
      <c r="C251" s="180" t="s">
        <v>153</v>
      </c>
      <c r="D251" s="191" t="s">
        <v>189</v>
      </c>
    </row>
    <row r="252" spans="1:4">
      <c r="A252" s="172" t="s">
        <v>149</v>
      </c>
      <c r="B252" s="173" t="s">
        <v>137</v>
      </c>
      <c r="C252" s="174" t="s">
        <v>375</v>
      </c>
      <c r="D252" s="175" t="s">
        <v>231</v>
      </c>
    </row>
    <row r="253" spans="1:4">
      <c r="A253" s="172" t="s">
        <v>149</v>
      </c>
      <c r="B253" s="173" t="s">
        <v>137</v>
      </c>
      <c r="C253" s="174" t="s">
        <v>246</v>
      </c>
      <c r="D253" s="175" t="s">
        <v>245</v>
      </c>
    </row>
    <row r="254" spans="1:4" ht="15" thickBot="1">
      <c r="A254" s="176" t="s">
        <v>149</v>
      </c>
      <c r="B254" s="177" t="s">
        <v>137</v>
      </c>
      <c r="C254" s="178" t="s">
        <v>385</v>
      </c>
      <c r="D254" s="179" t="s">
        <v>252</v>
      </c>
    </row>
    <row r="255" spans="1:4" ht="26.45" customHeight="1">
      <c r="A255" s="197" t="s">
        <v>461</v>
      </c>
      <c r="B255" s="192"/>
      <c r="C255" s="192"/>
    </row>
    <row r="256" spans="1:4">
      <c r="B256" s="151"/>
      <c r="C256"/>
      <c r="D256"/>
    </row>
  </sheetData>
  <mergeCells count="1">
    <mergeCell ref="B1:D1"/>
  </mergeCells>
  <hyperlinks>
    <hyperlink ref="B1:C1" location="CONTENIDO!A1" display="COSTOS DE OPERACIÓN I  SEMESTRE DE 2011 POR DESIGNADOR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topLeftCell="A13" workbookViewId="0">
      <selection activeCell="A18" sqref="A18:D18"/>
    </sheetView>
  </sheetViews>
  <sheetFormatPr baseColWidth="10" defaultRowHeight="14.25"/>
  <cols>
    <col min="1" max="1" width="50.296875" bestFit="1" customWidth="1"/>
    <col min="2" max="2" width="15.296875" customWidth="1"/>
    <col min="3" max="3" width="12.796875" customWidth="1"/>
    <col min="4" max="4" width="16" customWidth="1"/>
    <col min="8" max="9" width="0" hidden="1" customWidth="1"/>
  </cols>
  <sheetData>
    <row r="2" spans="1:14" ht="15" thickBot="1"/>
    <row r="3" spans="1:14" ht="15" thickBot="1">
      <c r="A3" s="343" t="s">
        <v>466</v>
      </c>
      <c r="B3" s="349"/>
      <c r="C3" s="349"/>
      <c r="D3" s="344"/>
      <c r="F3" s="348" t="s">
        <v>334</v>
      </c>
      <c r="G3" s="348"/>
      <c r="H3" s="348"/>
      <c r="I3" s="348"/>
      <c r="J3" s="348"/>
      <c r="K3" s="348"/>
      <c r="L3" s="348"/>
      <c r="M3" s="348"/>
      <c r="N3" s="348"/>
    </row>
    <row r="4" spans="1:14" ht="15.75" thickBot="1">
      <c r="A4" s="8"/>
      <c r="B4" s="8"/>
      <c r="C4" s="8"/>
      <c r="D4" s="8"/>
    </row>
    <row r="5" spans="1:14" ht="45.75" thickBot="1">
      <c r="A5" s="105" t="s">
        <v>126</v>
      </c>
      <c r="B5" s="105" t="s">
        <v>116</v>
      </c>
      <c r="C5" s="105" t="s">
        <v>124</v>
      </c>
      <c r="D5" s="105" t="s">
        <v>335</v>
      </c>
      <c r="G5" s="9" t="s">
        <v>126</v>
      </c>
      <c r="H5" s="9" t="s">
        <v>116</v>
      </c>
      <c r="I5" s="9" t="s">
        <v>124</v>
      </c>
      <c r="J5" s="9" t="s">
        <v>117</v>
      </c>
    </row>
    <row r="6" spans="1:14" ht="28.15" customHeight="1">
      <c r="A6" s="10" t="s">
        <v>121</v>
      </c>
      <c r="B6" s="49">
        <v>7</v>
      </c>
      <c r="C6" s="49">
        <v>7</v>
      </c>
      <c r="D6" s="112">
        <f>+B6/C6</f>
        <v>1</v>
      </c>
      <c r="G6" s="10" t="s">
        <v>121</v>
      </c>
      <c r="H6" s="49">
        <v>6</v>
      </c>
      <c r="I6" s="49">
        <v>6</v>
      </c>
      <c r="J6" s="11">
        <f>+H6/I6</f>
        <v>1</v>
      </c>
    </row>
    <row r="7" spans="1:14" ht="28.15" customHeight="1">
      <c r="A7" s="12" t="s">
        <v>176</v>
      </c>
      <c r="B7" s="44">
        <v>25</v>
      </c>
      <c r="C7" s="44">
        <v>29</v>
      </c>
      <c r="D7" s="111">
        <f t="shared" ref="D7:D14" si="0">+B7/C7</f>
        <v>0.86206896551724133</v>
      </c>
      <c r="G7" s="12" t="s">
        <v>120</v>
      </c>
      <c r="H7" s="44">
        <v>21</v>
      </c>
      <c r="I7" s="44">
        <v>27</v>
      </c>
      <c r="J7" s="13">
        <f t="shared" ref="J7:J15" si="1">+D7</f>
        <v>0.86206896551724133</v>
      </c>
    </row>
    <row r="8" spans="1:14" ht="28.15" customHeight="1">
      <c r="A8" s="12" t="s">
        <v>119</v>
      </c>
      <c r="B8" s="44">
        <v>8</v>
      </c>
      <c r="C8" s="44">
        <v>8</v>
      </c>
      <c r="D8" s="111">
        <f t="shared" si="0"/>
        <v>1</v>
      </c>
      <c r="G8" s="12" t="s">
        <v>119</v>
      </c>
      <c r="H8" s="44">
        <v>9</v>
      </c>
      <c r="I8" s="44">
        <v>9</v>
      </c>
      <c r="J8" s="13">
        <f t="shared" si="1"/>
        <v>1</v>
      </c>
    </row>
    <row r="9" spans="1:14" ht="28.15" customHeight="1">
      <c r="A9" s="12" t="s">
        <v>118</v>
      </c>
      <c r="B9" s="44">
        <v>7</v>
      </c>
      <c r="C9" s="44">
        <v>11</v>
      </c>
      <c r="D9" s="111">
        <f t="shared" si="0"/>
        <v>0.63636363636363635</v>
      </c>
      <c r="G9" s="12" t="s">
        <v>118</v>
      </c>
      <c r="H9" s="44">
        <v>10</v>
      </c>
      <c r="I9" s="44">
        <v>14</v>
      </c>
      <c r="J9" s="13">
        <f t="shared" si="1"/>
        <v>0.63636363636363635</v>
      </c>
    </row>
    <row r="10" spans="1:14" ht="28.15" customHeight="1">
      <c r="A10" s="12" t="s">
        <v>122</v>
      </c>
      <c r="B10" s="44">
        <v>2</v>
      </c>
      <c r="C10" s="44">
        <v>2</v>
      </c>
      <c r="D10" s="111">
        <f t="shared" si="0"/>
        <v>1</v>
      </c>
      <c r="G10" s="12" t="s">
        <v>122</v>
      </c>
      <c r="H10" s="44">
        <v>3</v>
      </c>
      <c r="I10" s="44">
        <v>3</v>
      </c>
      <c r="J10" s="13">
        <f t="shared" si="1"/>
        <v>1</v>
      </c>
    </row>
    <row r="11" spans="1:14" ht="28.15" customHeight="1">
      <c r="A11" s="12" t="s">
        <v>127</v>
      </c>
      <c r="B11" s="44">
        <v>2</v>
      </c>
      <c r="C11" s="44">
        <v>2</v>
      </c>
      <c r="D11" s="111">
        <f t="shared" si="0"/>
        <v>1</v>
      </c>
      <c r="G11" s="12" t="s">
        <v>127</v>
      </c>
      <c r="H11" s="44">
        <v>0</v>
      </c>
      <c r="I11" s="44">
        <v>0</v>
      </c>
      <c r="J11" s="13">
        <f t="shared" si="1"/>
        <v>1</v>
      </c>
    </row>
    <row r="12" spans="1:14" ht="28.15" customHeight="1">
      <c r="A12" s="12" t="s">
        <v>123</v>
      </c>
      <c r="B12" s="44">
        <v>48</v>
      </c>
      <c r="C12" s="44">
        <v>56</v>
      </c>
      <c r="D12" s="111">
        <f t="shared" si="0"/>
        <v>0.8571428571428571</v>
      </c>
      <c r="G12" s="12" t="s">
        <v>123</v>
      </c>
      <c r="H12" s="44">
        <v>52</v>
      </c>
      <c r="I12" s="44">
        <v>56</v>
      </c>
      <c r="J12" s="13">
        <f t="shared" si="1"/>
        <v>0.8571428571428571</v>
      </c>
    </row>
    <row r="13" spans="1:14" ht="28.15" customHeight="1">
      <c r="A13" s="12" t="s">
        <v>125</v>
      </c>
      <c r="B13" s="44">
        <v>33</v>
      </c>
      <c r="C13" s="44">
        <v>42</v>
      </c>
      <c r="D13" s="13">
        <f t="shared" si="0"/>
        <v>0.7857142857142857</v>
      </c>
      <c r="G13" s="12" t="s">
        <v>125</v>
      </c>
      <c r="H13" s="44">
        <v>27</v>
      </c>
      <c r="I13" s="44">
        <v>43</v>
      </c>
      <c r="J13" s="13">
        <f t="shared" si="1"/>
        <v>0.7857142857142857</v>
      </c>
    </row>
    <row r="14" spans="1:14" ht="28.15" customHeight="1" thickBot="1">
      <c r="A14" s="14" t="s">
        <v>128</v>
      </c>
      <c r="B14" s="50">
        <v>8</v>
      </c>
      <c r="C14" s="50">
        <v>13</v>
      </c>
      <c r="D14" s="110">
        <f t="shared" si="0"/>
        <v>0.61538461538461542</v>
      </c>
      <c r="G14" s="14" t="s">
        <v>128</v>
      </c>
      <c r="H14" s="50">
        <v>4</v>
      </c>
      <c r="I14" s="50">
        <v>6</v>
      </c>
      <c r="J14" s="15">
        <f t="shared" si="1"/>
        <v>0.61538461538461542</v>
      </c>
    </row>
    <row r="15" spans="1:14" ht="28.15" customHeight="1" thickBot="1">
      <c r="A15" s="16" t="s">
        <v>465</v>
      </c>
      <c r="B15" s="17">
        <f>SUM(B6:B14)</f>
        <v>140</v>
      </c>
      <c r="C15" s="17">
        <f t="shared" ref="C15" si="2">SUM(C6:C14)</f>
        <v>170</v>
      </c>
      <c r="D15" s="18">
        <f>+B15/C15</f>
        <v>0.82352941176470584</v>
      </c>
      <c r="G15" s="16"/>
      <c r="H15" s="17"/>
      <c r="I15" s="17"/>
      <c r="J15" s="18">
        <f t="shared" si="1"/>
        <v>0.82352941176470584</v>
      </c>
    </row>
    <row r="16" spans="1:14" ht="28.15" customHeight="1">
      <c r="A16" s="19"/>
      <c r="B16" s="20"/>
      <c r="C16" s="20"/>
      <c r="D16" s="21"/>
    </row>
    <row r="17" spans="1:4" ht="15.75" thickBot="1">
      <c r="A17" s="8"/>
      <c r="B17" s="8"/>
      <c r="C17" s="8"/>
      <c r="D17" s="8"/>
    </row>
    <row r="18" spans="1:4" ht="46.15" customHeight="1" thickBot="1">
      <c r="A18" s="350" t="s">
        <v>518</v>
      </c>
      <c r="B18" s="351"/>
      <c r="C18" s="351"/>
      <c r="D18" s="352"/>
    </row>
    <row r="20" spans="1:4" ht="17.45" customHeight="1">
      <c r="A20" s="353" t="s">
        <v>336</v>
      </c>
      <c r="B20" s="354"/>
      <c r="C20" s="354"/>
      <c r="D20" s="354"/>
    </row>
    <row r="21" spans="1:4" ht="15">
      <c r="A21" s="43"/>
      <c r="B21" s="20"/>
      <c r="C21" s="8"/>
    </row>
    <row r="22" spans="1:4">
      <c r="A22" s="353" t="s">
        <v>509</v>
      </c>
      <c r="B22" s="354"/>
      <c r="C22" s="354"/>
      <c r="D22" s="354"/>
    </row>
    <row r="23" spans="1:4" ht="15">
      <c r="A23" s="43"/>
      <c r="B23" s="20"/>
      <c r="C23" s="8"/>
    </row>
    <row r="24" spans="1:4">
      <c r="A24" s="353" t="s">
        <v>510</v>
      </c>
      <c r="B24" s="354"/>
      <c r="C24" s="354"/>
      <c r="D24" s="354"/>
    </row>
    <row r="25" spans="1:4" ht="15">
      <c r="A25" s="43"/>
      <c r="B25" s="20"/>
      <c r="C25" s="8"/>
    </row>
    <row r="26" spans="1:4">
      <c r="A26" s="353" t="s">
        <v>511</v>
      </c>
      <c r="B26" s="354"/>
      <c r="C26" s="354"/>
      <c r="D26" s="354"/>
    </row>
    <row r="27" spans="1:4" ht="15">
      <c r="A27" s="43"/>
      <c r="B27" s="20"/>
      <c r="C27" s="8"/>
    </row>
    <row r="28" spans="1:4">
      <c r="A28" s="353" t="s">
        <v>513</v>
      </c>
      <c r="B28" s="354"/>
      <c r="C28" s="354"/>
      <c r="D28" s="354"/>
    </row>
    <row r="30" spans="1:4" ht="13.9" customHeight="1">
      <c r="A30" s="353" t="s">
        <v>512</v>
      </c>
      <c r="B30" s="354"/>
      <c r="C30" s="354"/>
      <c r="D30" s="354"/>
    </row>
    <row r="31" spans="1:4" ht="15">
      <c r="A31" s="20"/>
      <c r="B31" s="20"/>
      <c r="C31" s="8"/>
    </row>
    <row r="32" spans="1:4" ht="15">
      <c r="A32" s="197" t="s">
        <v>461</v>
      </c>
      <c r="B32" s="20"/>
      <c r="C32" s="8"/>
    </row>
    <row r="34" spans="1:4">
      <c r="A34" s="59"/>
      <c r="B34" s="59"/>
      <c r="C34" s="59"/>
      <c r="D34" s="59"/>
    </row>
    <row r="35" spans="1:4">
      <c r="A35" s="59"/>
    </row>
    <row r="36" spans="1:4">
      <c r="A36" s="59"/>
    </row>
  </sheetData>
  <mergeCells count="9">
    <mergeCell ref="F3:N3"/>
    <mergeCell ref="A3:D3"/>
    <mergeCell ref="A18:D18"/>
    <mergeCell ref="A30:D30"/>
    <mergeCell ref="A20:D20"/>
    <mergeCell ref="A22:D22"/>
    <mergeCell ref="A24:D24"/>
    <mergeCell ref="A26:D26"/>
    <mergeCell ref="A28:D28"/>
  </mergeCells>
  <hyperlinks>
    <hyperlink ref="A3:D3" location="CONTENIDO!A1" display="COBERTURA  COSTOS DE OPERACIÓN  AÑO  DE 2011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10" workbookViewId="0">
      <selection activeCell="G25" sqref="G25:N33"/>
    </sheetView>
  </sheetViews>
  <sheetFormatPr baseColWidth="10" defaultRowHeight="14.25"/>
  <cols>
    <col min="1" max="1" width="20.09765625" customWidth="1"/>
    <col min="2" max="2" width="11" customWidth="1"/>
    <col min="3" max="3" width="10.59765625" customWidth="1"/>
    <col min="4" max="4" width="11.69921875" customWidth="1"/>
    <col min="5" max="5" width="9.296875" style="51" customWidth="1"/>
    <col min="6" max="6" width="3.19921875" customWidth="1"/>
    <col min="8" max="8" width="12.5" customWidth="1"/>
    <col min="9" max="9" width="13.3984375" style="51" customWidth="1"/>
    <col min="13" max="13" width="9.3984375" customWidth="1"/>
  </cols>
  <sheetData>
    <row r="1" spans="1:14" ht="48" customHeight="1" thickBot="1">
      <c r="A1" s="355" t="s">
        <v>355</v>
      </c>
      <c r="B1" s="356"/>
      <c r="C1" s="356"/>
      <c r="D1" s="356"/>
      <c r="E1" s="356"/>
      <c r="G1" s="357" t="s">
        <v>516</v>
      </c>
      <c r="H1" s="358"/>
      <c r="I1" s="358"/>
      <c r="J1" s="358"/>
      <c r="K1" s="358"/>
      <c r="L1" s="358"/>
      <c r="M1" s="358"/>
      <c r="N1" s="359"/>
    </row>
    <row r="2" spans="1:14" ht="23.25" thickBot="1">
      <c r="A2" s="118" t="s">
        <v>337</v>
      </c>
      <c r="B2" s="118" t="s">
        <v>356</v>
      </c>
      <c r="C2" s="121" t="s">
        <v>470</v>
      </c>
      <c r="D2" s="118" t="s">
        <v>338</v>
      </c>
      <c r="E2" s="118" t="s">
        <v>339</v>
      </c>
      <c r="H2" s="113" t="s">
        <v>337</v>
      </c>
      <c r="I2" s="113" t="s">
        <v>339</v>
      </c>
    </row>
    <row r="3" spans="1:14">
      <c r="A3" s="294" t="s">
        <v>340</v>
      </c>
      <c r="B3" s="326">
        <v>1400528</v>
      </c>
      <c r="C3" s="317">
        <v>1550950.2232613701</v>
      </c>
      <c r="D3" s="145">
        <f t="shared" ref="D3:D15" si="0">+C3/C$16</f>
        <v>9.9970008926452011E-2</v>
      </c>
      <c r="E3" s="295">
        <f t="shared" ref="E3:E19" si="1">+(C3/B3)-1</f>
        <v>0.10740393855843666</v>
      </c>
      <c r="H3" s="114" t="s">
        <v>340</v>
      </c>
      <c r="I3" s="122">
        <f t="shared" ref="I3:I10" si="2">+E3</f>
        <v>0.10740393855843666</v>
      </c>
    </row>
    <row r="4" spans="1:14">
      <c r="A4" s="294" t="s">
        <v>341</v>
      </c>
      <c r="B4" s="326">
        <v>94239.117266064874</v>
      </c>
      <c r="C4" s="317">
        <v>119799.54497863704</v>
      </c>
      <c r="D4" s="145">
        <f t="shared" si="0"/>
        <v>7.7219509699770345E-3</v>
      </c>
      <c r="E4" s="295">
        <f t="shared" si="1"/>
        <v>0.27122948998352281</v>
      </c>
      <c r="H4" s="115" t="s">
        <v>341</v>
      </c>
      <c r="I4" s="122">
        <f t="shared" si="2"/>
        <v>0.27122948998352281</v>
      </c>
    </row>
    <row r="5" spans="1:14">
      <c r="A5" s="294" t="s">
        <v>342</v>
      </c>
      <c r="B5" s="326">
        <v>1275777.6160231798</v>
      </c>
      <c r="C5" s="317">
        <v>1653344.9759972291</v>
      </c>
      <c r="D5" s="145">
        <f t="shared" si="0"/>
        <v>0.10657009459748042</v>
      </c>
      <c r="E5" s="295">
        <f t="shared" si="1"/>
        <v>0.29595076385725605</v>
      </c>
      <c r="H5" s="115" t="s">
        <v>342</v>
      </c>
      <c r="I5" s="122">
        <f t="shared" si="2"/>
        <v>0.29595076385725605</v>
      </c>
    </row>
    <row r="6" spans="1:14">
      <c r="A6" s="294" t="s">
        <v>343</v>
      </c>
      <c r="B6" s="326">
        <v>1127662.0667967021</v>
      </c>
      <c r="C6" s="317">
        <v>2157918.3662874629</v>
      </c>
      <c r="D6" s="145">
        <f t="shared" si="0"/>
        <v>0.13909351512692456</v>
      </c>
      <c r="E6" s="295">
        <f t="shared" si="1"/>
        <v>0.91362149160285466</v>
      </c>
      <c r="H6" s="115" t="s">
        <v>343</v>
      </c>
      <c r="I6" s="122">
        <f t="shared" si="2"/>
        <v>0.91362149160285466</v>
      </c>
    </row>
    <row r="7" spans="1:14">
      <c r="A7" s="294" t="s">
        <v>344</v>
      </c>
      <c r="B7" s="326">
        <v>541031.4320324643</v>
      </c>
      <c r="C7" s="317">
        <v>742440.75744017016</v>
      </c>
      <c r="D7" s="145">
        <f t="shared" si="0"/>
        <v>4.7855700354187035E-2</v>
      </c>
      <c r="E7" s="295">
        <f t="shared" si="1"/>
        <v>0.37226917602750365</v>
      </c>
      <c r="H7" s="115" t="s">
        <v>344</v>
      </c>
      <c r="I7" s="122">
        <f t="shared" si="2"/>
        <v>0.37226917602750365</v>
      </c>
    </row>
    <row r="8" spans="1:14">
      <c r="A8" s="294" t="s">
        <v>345</v>
      </c>
      <c r="B8" s="326">
        <v>4208160.2692706101</v>
      </c>
      <c r="C8" s="317">
        <v>3182782.8889485002</v>
      </c>
      <c r="D8" s="145">
        <f t="shared" si="0"/>
        <v>0.20515347884605792</v>
      </c>
      <c r="E8" s="295">
        <f t="shared" si="1"/>
        <v>-0.24366405144066339</v>
      </c>
      <c r="H8" s="115" t="s">
        <v>345</v>
      </c>
      <c r="I8" s="122">
        <f t="shared" si="2"/>
        <v>-0.24366405144066339</v>
      </c>
    </row>
    <row r="9" spans="1:14">
      <c r="A9" s="294" t="s">
        <v>346</v>
      </c>
      <c r="B9" s="326">
        <v>279762.05496237241</v>
      </c>
      <c r="C9" s="317">
        <v>390093.88412776642</v>
      </c>
      <c r="D9" s="145">
        <f t="shared" si="0"/>
        <v>2.5144384709137862E-2</v>
      </c>
      <c r="E9" s="295">
        <f>+(C9/B9)-1</f>
        <v>0.39437739038710418</v>
      </c>
      <c r="H9" s="115" t="s">
        <v>346</v>
      </c>
      <c r="I9" s="122">
        <f t="shared" si="2"/>
        <v>0.39437739038710418</v>
      </c>
    </row>
    <row r="10" spans="1:14" ht="15" thickBot="1">
      <c r="A10" s="296" t="s">
        <v>347</v>
      </c>
      <c r="B10" s="327">
        <v>994760.57404237636</v>
      </c>
      <c r="C10" s="318">
        <v>2250515.6701042731</v>
      </c>
      <c r="D10" s="297">
        <f t="shared" si="0"/>
        <v>0.14506208404054591</v>
      </c>
      <c r="E10" s="298">
        <f t="shared" si="1"/>
        <v>1.2623691859428297</v>
      </c>
      <c r="H10" s="115" t="s">
        <v>347</v>
      </c>
      <c r="I10" s="122">
        <f t="shared" si="2"/>
        <v>1.2623691859428297</v>
      </c>
    </row>
    <row r="11" spans="1:14" ht="21" customHeight="1" thickBot="1">
      <c r="A11" s="299" t="s">
        <v>62</v>
      </c>
      <c r="B11" s="328">
        <v>9679150.9789371192</v>
      </c>
      <c r="C11" s="319">
        <v>12047846.311145412</v>
      </c>
      <c r="D11" s="300">
        <f>SUM(D3:D10)</f>
        <v>0.77657121757076264</v>
      </c>
      <c r="E11" s="301">
        <f>SUM(E3:E10)</f>
        <v>3.3735573849188443</v>
      </c>
      <c r="H11" s="115" t="s">
        <v>348</v>
      </c>
      <c r="I11" s="122">
        <f>+E12</f>
        <v>-0.20242593089547722</v>
      </c>
    </row>
    <row r="12" spans="1:14" ht="15" thickBot="1">
      <c r="A12" s="291" t="s">
        <v>348</v>
      </c>
      <c r="B12" s="329">
        <v>1541828.4411910954</v>
      </c>
      <c r="C12" s="320">
        <v>1229722.3837018653</v>
      </c>
      <c r="D12" s="292">
        <f t="shared" si="0"/>
        <v>7.9264541074195352E-2</v>
      </c>
      <c r="E12" s="293">
        <f t="shared" si="1"/>
        <v>-0.20242593089547722</v>
      </c>
      <c r="H12" s="115" t="s">
        <v>349</v>
      </c>
      <c r="I12" s="122">
        <f>+E13</f>
        <v>0.69761634195045841</v>
      </c>
    </row>
    <row r="13" spans="1:14" ht="15" thickBot="1">
      <c r="A13" s="144" t="s">
        <v>349</v>
      </c>
      <c r="B13" s="330">
        <v>1172062.522591365</v>
      </c>
      <c r="C13" s="321">
        <v>1989712.4921387797</v>
      </c>
      <c r="D13" s="145">
        <f t="shared" si="0"/>
        <v>0.12825142458918606</v>
      </c>
      <c r="E13" s="146">
        <f t="shared" si="1"/>
        <v>0.69761634195045841</v>
      </c>
      <c r="H13" s="115" t="s">
        <v>350</v>
      </c>
      <c r="I13" s="122">
        <f>+E14</f>
        <v>-0.44528806687275246</v>
      </c>
    </row>
    <row r="14" spans="1:14" ht="15" thickBot="1">
      <c r="A14" s="302" t="s">
        <v>350</v>
      </c>
      <c r="B14" s="331">
        <v>445048.84886924928</v>
      </c>
      <c r="C14" s="322">
        <v>246873.90729231748</v>
      </c>
      <c r="D14" s="303">
        <f t="shared" si="0"/>
        <v>1.5912816765855632E-2</v>
      </c>
      <c r="E14" s="304">
        <f t="shared" si="1"/>
        <v>-0.44528806687275246</v>
      </c>
    </row>
    <row r="15" spans="1:14" ht="15" thickBot="1">
      <c r="A15" s="305" t="s">
        <v>63</v>
      </c>
      <c r="B15" s="335">
        <v>3158935.6047243378</v>
      </c>
      <c r="C15" s="336">
        <v>3466308.7831329624</v>
      </c>
      <c r="D15" s="306">
        <f t="shared" si="0"/>
        <v>0.22342878242923703</v>
      </c>
      <c r="E15" s="307">
        <f>SUM(E12:E14)</f>
        <v>4.9902344182228719E-2</v>
      </c>
    </row>
    <row r="16" spans="1:14" ht="15" thickBot="1">
      <c r="A16" s="309" t="s">
        <v>64</v>
      </c>
      <c r="B16" s="332">
        <v>12838096.180045901</v>
      </c>
      <c r="C16" s="323">
        <v>15514155.094278375</v>
      </c>
      <c r="D16" s="310">
        <f>+D11+D15</f>
        <v>0.99999999999999967</v>
      </c>
      <c r="E16" s="311">
        <f>+E11+E15</f>
        <v>3.4234597291010731</v>
      </c>
    </row>
    <row r="17" spans="1:14">
      <c r="A17" s="291" t="s">
        <v>351</v>
      </c>
      <c r="B17" s="329">
        <v>194306</v>
      </c>
      <c r="C17" s="324">
        <v>257689</v>
      </c>
      <c r="D17" s="308"/>
      <c r="E17" s="293">
        <f t="shared" si="1"/>
        <v>0.32620197008841734</v>
      </c>
    </row>
    <row r="18" spans="1:14">
      <c r="A18" s="144" t="s">
        <v>352</v>
      </c>
      <c r="B18" s="333">
        <v>112724</v>
      </c>
      <c r="C18" s="324">
        <v>176464</v>
      </c>
      <c r="D18" s="147"/>
      <c r="E18" s="146">
        <f t="shared" si="1"/>
        <v>0.56545190021645797</v>
      </c>
    </row>
    <row r="19" spans="1:14" ht="15" thickBot="1">
      <c r="A19" s="148" t="s">
        <v>353</v>
      </c>
      <c r="B19" s="334">
        <v>129</v>
      </c>
      <c r="C19" s="325">
        <v>180</v>
      </c>
      <c r="D19" s="149"/>
      <c r="E19" s="150">
        <f t="shared" si="1"/>
        <v>0.39534883720930236</v>
      </c>
    </row>
    <row r="20" spans="1:14" ht="31.15" customHeight="1" thickBot="1">
      <c r="A20" s="360" t="s">
        <v>515</v>
      </c>
      <c r="B20" s="361"/>
      <c r="C20" s="361"/>
      <c r="D20" s="361"/>
      <c r="E20" s="362"/>
    </row>
    <row r="21" spans="1:14" ht="28.9" customHeight="1"/>
    <row r="23" spans="1:14">
      <c r="A23" s="116" t="s">
        <v>337</v>
      </c>
      <c r="B23" s="114" t="s">
        <v>354</v>
      </c>
    </row>
    <row r="24" spans="1:14" ht="15" thickBot="1">
      <c r="A24" s="115" t="s">
        <v>340</v>
      </c>
      <c r="B24" s="117">
        <f t="shared" ref="B24:B31" si="3">+D3</f>
        <v>9.9970008926452011E-2</v>
      </c>
    </row>
    <row r="25" spans="1:14" ht="13.9" customHeight="1">
      <c r="A25" s="115" t="s">
        <v>341</v>
      </c>
      <c r="B25" s="117">
        <f t="shared" si="3"/>
        <v>7.7219509699770345E-3</v>
      </c>
      <c r="G25" s="363" t="s">
        <v>519</v>
      </c>
      <c r="H25" s="364"/>
      <c r="I25" s="364"/>
      <c r="J25" s="364"/>
      <c r="K25" s="364"/>
      <c r="L25" s="364"/>
      <c r="M25" s="364"/>
      <c r="N25" s="365"/>
    </row>
    <row r="26" spans="1:14">
      <c r="A26" s="115" t="s">
        <v>342</v>
      </c>
      <c r="B26" s="117">
        <f t="shared" si="3"/>
        <v>0.10657009459748042</v>
      </c>
      <c r="G26" s="366"/>
      <c r="H26" s="367"/>
      <c r="I26" s="367"/>
      <c r="J26" s="367"/>
      <c r="K26" s="367"/>
      <c r="L26" s="367"/>
      <c r="M26" s="367"/>
      <c r="N26" s="368"/>
    </row>
    <row r="27" spans="1:14">
      <c r="A27" s="115" t="s">
        <v>343</v>
      </c>
      <c r="B27" s="117">
        <f t="shared" si="3"/>
        <v>0.13909351512692456</v>
      </c>
      <c r="G27" s="366"/>
      <c r="H27" s="367"/>
      <c r="I27" s="367"/>
      <c r="J27" s="367"/>
      <c r="K27" s="367"/>
      <c r="L27" s="367"/>
      <c r="M27" s="367"/>
      <c r="N27" s="368"/>
    </row>
    <row r="28" spans="1:14">
      <c r="A28" s="115" t="s">
        <v>344</v>
      </c>
      <c r="B28" s="117">
        <f t="shared" si="3"/>
        <v>4.7855700354187035E-2</v>
      </c>
      <c r="G28" s="366"/>
      <c r="H28" s="367"/>
      <c r="I28" s="367"/>
      <c r="J28" s="367"/>
      <c r="K28" s="367"/>
      <c r="L28" s="367"/>
      <c r="M28" s="367"/>
      <c r="N28" s="368"/>
    </row>
    <row r="29" spans="1:14">
      <c r="A29" s="115" t="s">
        <v>345</v>
      </c>
      <c r="B29" s="117">
        <f t="shared" si="3"/>
        <v>0.20515347884605792</v>
      </c>
      <c r="E29"/>
      <c r="G29" s="366"/>
      <c r="H29" s="367"/>
      <c r="I29" s="367"/>
      <c r="J29" s="367"/>
      <c r="K29" s="367"/>
      <c r="L29" s="367"/>
      <c r="M29" s="367"/>
      <c r="N29" s="368"/>
    </row>
    <row r="30" spans="1:14" ht="14.25" customHeight="1">
      <c r="A30" s="115" t="s">
        <v>346</v>
      </c>
      <c r="B30" s="117">
        <f t="shared" si="3"/>
        <v>2.5144384709137862E-2</v>
      </c>
      <c r="E30"/>
      <c r="G30" s="366"/>
      <c r="H30" s="367"/>
      <c r="I30" s="367"/>
      <c r="J30" s="367"/>
      <c r="K30" s="367"/>
      <c r="L30" s="367"/>
      <c r="M30" s="367"/>
      <c r="N30" s="368"/>
    </row>
    <row r="31" spans="1:14" ht="13.9" customHeight="1">
      <c r="A31" s="115" t="s">
        <v>347</v>
      </c>
      <c r="B31" s="117">
        <f t="shared" si="3"/>
        <v>0.14506208404054591</v>
      </c>
      <c r="E31"/>
      <c r="G31" s="366"/>
      <c r="H31" s="367"/>
      <c r="I31" s="367"/>
      <c r="J31" s="367"/>
      <c r="K31" s="367"/>
      <c r="L31" s="367"/>
      <c r="M31" s="367"/>
      <c r="N31" s="368"/>
    </row>
    <row r="32" spans="1:14" ht="14.25" customHeight="1">
      <c r="A32" s="115" t="s">
        <v>348</v>
      </c>
      <c r="B32" s="117">
        <f>+D12</f>
        <v>7.9264541074195352E-2</v>
      </c>
      <c r="E32"/>
      <c r="G32" s="366"/>
      <c r="H32" s="367"/>
      <c r="I32" s="367"/>
      <c r="J32" s="367"/>
      <c r="K32" s="367"/>
      <c r="L32" s="367"/>
      <c r="M32" s="367"/>
      <c r="N32" s="368"/>
    </row>
    <row r="33" spans="1:14" ht="13.9" customHeight="1" thickBot="1">
      <c r="A33" s="115" t="s">
        <v>349</v>
      </c>
      <c r="B33" s="117">
        <f>+D13</f>
        <v>0.12825142458918606</v>
      </c>
      <c r="E33"/>
      <c r="G33" s="369"/>
      <c r="H33" s="370"/>
      <c r="I33" s="370"/>
      <c r="J33" s="370"/>
      <c r="K33" s="370"/>
      <c r="L33" s="370"/>
      <c r="M33" s="370"/>
      <c r="N33" s="371"/>
    </row>
    <row r="34" spans="1:14" ht="13.9" customHeight="1">
      <c r="A34" s="115" t="s">
        <v>350</v>
      </c>
      <c r="B34" s="117">
        <f>+D14</f>
        <v>1.5912816765855632E-2</v>
      </c>
      <c r="E34"/>
    </row>
    <row r="35" spans="1:14" ht="14.25" customHeight="1"/>
    <row r="39" spans="1:14" ht="15" thickBot="1"/>
    <row r="40" spans="1:14">
      <c r="G40" s="363" t="s">
        <v>517</v>
      </c>
      <c r="H40" s="372"/>
      <c r="I40" s="372"/>
      <c r="J40" s="372"/>
      <c r="K40" s="372"/>
      <c r="L40" s="372"/>
      <c r="M40" s="372"/>
      <c r="N40" s="373"/>
    </row>
    <row r="41" spans="1:14">
      <c r="G41" s="374"/>
      <c r="H41" s="375"/>
      <c r="I41" s="375"/>
      <c r="J41" s="375"/>
      <c r="K41" s="375"/>
      <c r="L41" s="375"/>
      <c r="M41" s="375"/>
      <c r="N41" s="376"/>
    </row>
    <row r="42" spans="1:14" ht="15" thickBot="1">
      <c r="C42" s="119"/>
      <c r="G42" s="377"/>
      <c r="H42" s="378"/>
      <c r="I42" s="378"/>
      <c r="J42" s="378"/>
      <c r="K42" s="378"/>
      <c r="L42" s="378"/>
      <c r="M42" s="378"/>
      <c r="N42" s="379"/>
    </row>
    <row r="43" spans="1:14">
      <c r="B43" s="119"/>
      <c r="C43" s="119"/>
    </row>
    <row r="44" spans="1:14">
      <c r="B44" s="119"/>
      <c r="C44" s="119"/>
    </row>
    <row r="45" spans="1:14">
      <c r="A45" s="197" t="s">
        <v>461</v>
      </c>
      <c r="B45" s="119"/>
      <c r="C45" s="119"/>
    </row>
    <row r="46" spans="1:14">
      <c r="B46" s="119"/>
      <c r="C46" s="119"/>
    </row>
    <row r="47" spans="1:14">
      <c r="B47" s="119"/>
      <c r="C47" s="119"/>
      <c r="E47"/>
      <c r="I47"/>
    </row>
    <row r="48" spans="1:14">
      <c r="B48" s="119"/>
      <c r="C48" s="119"/>
      <c r="E48"/>
      <c r="I48"/>
    </row>
    <row r="49" spans="2:3">
      <c r="B49" s="119"/>
      <c r="C49" s="119"/>
    </row>
    <row r="50" spans="2:3">
      <c r="B50" s="119"/>
      <c r="C50" s="119"/>
    </row>
  </sheetData>
  <mergeCells count="5">
    <mergeCell ref="A1:E1"/>
    <mergeCell ref="G1:N1"/>
    <mergeCell ref="A20:E20"/>
    <mergeCell ref="G25:N33"/>
    <mergeCell ref="G40:N42"/>
  </mergeCells>
  <hyperlinks>
    <hyperlink ref="A1:E1" location="CONTENIDO!A1" display="COMPARATIVO COSTOS DE OPERACIÓN PROMEDIO  TRANSPORTE AÉREO REGULAR DOMESTICO II SEMESTRE 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workbookViewId="0">
      <selection activeCell="E23" sqref="E23"/>
    </sheetView>
  </sheetViews>
  <sheetFormatPr baseColWidth="10" defaultColWidth="10.8984375" defaultRowHeight="15"/>
  <cols>
    <col min="1" max="1" width="20" style="8" customWidth="1"/>
    <col min="2" max="2" width="10.69921875" style="8" hidden="1" customWidth="1"/>
    <col min="3" max="3" width="10.69921875" style="8" customWidth="1"/>
    <col min="4" max="4" width="10.8984375" style="8" customWidth="1"/>
    <col min="5" max="5" width="10.69921875" style="8" customWidth="1"/>
    <col min="6" max="6" width="11.19921875" style="34" customWidth="1"/>
    <col min="7" max="7" width="9.69921875" style="8" bestFit="1" customWidth="1"/>
    <col min="8" max="8" width="9" style="8" bestFit="1" customWidth="1"/>
    <col min="9" max="9" width="9.69921875" style="8" bestFit="1" customWidth="1"/>
    <col min="10" max="10" width="10.5" style="8" customWidth="1"/>
    <col min="11" max="11" width="10.8984375" style="8" customWidth="1"/>
    <col min="12" max="12" width="10.796875" style="8" customWidth="1"/>
    <col min="13" max="13" width="9.8984375" style="8" customWidth="1"/>
    <col min="14" max="14" width="9.796875" style="8" customWidth="1"/>
    <col min="15" max="18" width="11" style="8" bestFit="1" customWidth="1"/>
    <col min="19" max="16384" width="10.8984375" style="8"/>
  </cols>
  <sheetData>
    <row r="1" spans="1:19" ht="14.45" customHeight="1">
      <c r="A1" s="382" t="s">
        <v>83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19" ht="15.75" thickBot="1">
      <c r="A2" s="384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</row>
    <row r="3" spans="1:19" ht="15.75" thickBot="1">
      <c r="A3" s="386" t="s">
        <v>163</v>
      </c>
      <c r="B3" s="387"/>
      <c r="C3" s="288" t="s">
        <v>109</v>
      </c>
      <c r="D3" s="288" t="s">
        <v>109</v>
      </c>
      <c r="E3" s="288" t="s">
        <v>467</v>
      </c>
      <c r="F3" s="288" t="s">
        <v>109</v>
      </c>
      <c r="G3" s="288" t="s">
        <v>468</v>
      </c>
      <c r="H3" s="288" t="s">
        <v>469</v>
      </c>
      <c r="I3" s="288" t="s">
        <v>111</v>
      </c>
      <c r="J3" s="288" t="s">
        <v>110</v>
      </c>
      <c r="K3" s="288" t="s">
        <v>109</v>
      </c>
      <c r="L3" s="288" t="s">
        <v>102</v>
      </c>
      <c r="M3" s="288" t="s">
        <v>110</v>
      </c>
      <c r="N3" s="288" t="s">
        <v>452</v>
      </c>
      <c r="O3" s="288" t="s">
        <v>452</v>
      </c>
      <c r="P3" s="288" t="s">
        <v>111</v>
      </c>
      <c r="Q3" s="288" t="s">
        <v>102</v>
      </c>
      <c r="R3" s="288" t="s">
        <v>104</v>
      </c>
    </row>
    <row r="4" spans="1:19" ht="15.75" thickBot="1">
      <c r="A4" s="240" t="s">
        <v>162</v>
      </c>
      <c r="B4" s="249" t="s">
        <v>141</v>
      </c>
      <c r="C4" s="289" t="s">
        <v>7</v>
      </c>
      <c r="D4" s="289" t="s">
        <v>8</v>
      </c>
      <c r="E4" s="289" t="s">
        <v>1</v>
      </c>
      <c r="F4" s="289" t="s">
        <v>9</v>
      </c>
      <c r="G4" s="289" t="s">
        <v>453</v>
      </c>
      <c r="H4" s="289" t="s">
        <v>331</v>
      </c>
      <c r="I4" s="289" t="s">
        <v>4</v>
      </c>
      <c r="J4" s="289" t="s">
        <v>10</v>
      </c>
      <c r="K4" s="289" t="s">
        <v>458</v>
      </c>
      <c r="L4" s="289" t="s">
        <v>144</v>
      </c>
      <c r="M4" s="289" t="s">
        <v>6</v>
      </c>
      <c r="N4" s="289" t="s">
        <v>454</v>
      </c>
      <c r="O4" s="289" t="s">
        <v>455</v>
      </c>
      <c r="P4" s="289" t="s">
        <v>13</v>
      </c>
      <c r="Q4" s="289" t="s">
        <v>5</v>
      </c>
      <c r="R4" s="289" t="s">
        <v>145</v>
      </c>
    </row>
    <row r="5" spans="1:19">
      <c r="A5" s="242" t="s">
        <v>50</v>
      </c>
      <c r="B5" s="313">
        <f t="shared" ref="B5:B18" si="0">+(D5*D$19+E5*E$19+F5*F$19+G5*G$19+H5*H$19+I5*I$19+J5*J$19+K5*K$19+L5*L$19+M5*M$19+N5*N$19+O5*O$19+P5*P$19+Q5*Q$19+R5*R$19)/B$19</f>
        <v>1550950.2232613731</v>
      </c>
      <c r="C5" s="337">
        <v>1700024</v>
      </c>
      <c r="D5" s="290">
        <v>1836835</v>
      </c>
      <c r="E5" s="225">
        <v>1476208.5</v>
      </c>
      <c r="F5" s="225">
        <v>2567585</v>
      </c>
      <c r="G5" s="225">
        <v>691100.5</v>
      </c>
      <c r="H5" s="225">
        <v>1237095.5</v>
      </c>
      <c r="I5" s="225">
        <v>1488107</v>
      </c>
      <c r="J5" s="225">
        <v>2043917</v>
      </c>
      <c r="K5" s="225">
        <v>2253090</v>
      </c>
      <c r="L5" s="225">
        <v>455956</v>
      </c>
      <c r="M5" s="225">
        <v>1263691</v>
      </c>
      <c r="N5" s="225">
        <v>734333</v>
      </c>
      <c r="O5" s="225">
        <v>657390</v>
      </c>
      <c r="P5" s="224">
        <v>1561584</v>
      </c>
      <c r="Q5" s="224">
        <v>385346</v>
      </c>
      <c r="R5" s="283">
        <v>680146</v>
      </c>
    </row>
    <row r="6" spans="1:19">
      <c r="A6" s="243" t="s">
        <v>52</v>
      </c>
      <c r="B6" s="314">
        <f t="shared" si="0"/>
        <v>119799.54497863704</v>
      </c>
      <c r="C6" s="337">
        <v>125170</v>
      </c>
      <c r="D6" s="290">
        <v>69302</v>
      </c>
      <c r="E6" s="225">
        <v>106865.5</v>
      </c>
      <c r="F6" s="225">
        <v>254412</v>
      </c>
      <c r="G6" s="225">
        <v>151447.5</v>
      </c>
      <c r="H6" s="225">
        <v>156950.5</v>
      </c>
      <c r="I6" s="225">
        <v>144976</v>
      </c>
      <c r="J6" s="225">
        <v>171676</v>
      </c>
      <c r="K6" s="225">
        <v>65249</v>
      </c>
      <c r="L6" s="225">
        <v>58947</v>
      </c>
      <c r="M6" s="225">
        <v>188387</v>
      </c>
      <c r="N6" s="225">
        <v>308019</v>
      </c>
      <c r="O6" s="225">
        <v>224922</v>
      </c>
      <c r="P6" s="224">
        <v>193233</v>
      </c>
      <c r="Q6" s="224">
        <v>23068</v>
      </c>
      <c r="R6" s="283">
        <v>35777</v>
      </c>
    </row>
    <row r="7" spans="1:19">
      <c r="A7" s="243" t="s">
        <v>53</v>
      </c>
      <c r="B7" s="314">
        <f t="shared" si="0"/>
        <v>1653344.9759972291</v>
      </c>
      <c r="C7" s="337">
        <v>1558839</v>
      </c>
      <c r="D7" s="290">
        <v>1503269</v>
      </c>
      <c r="E7" s="225">
        <v>1819245.75</v>
      </c>
      <c r="F7" s="225">
        <v>2447695</v>
      </c>
      <c r="G7" s="225">
        <v>283169.5</v>
      </c>
      <c r="H7" s="225">
        <v>835213.5</v>
      </c>
      <c r="I7" s="225">
        <v>1645381</v>
      </c>
      <c r="J7" s="225">
        <v>2653013</v>
      </c>
      <c r="K7" s="225">
        <v>3225311</v>
      </c>
      <c r="L7" s="225">
        <v>149765</v>
      </c>
      <c r="M7" s="225">
        <v>223402</v>
      </c>
      <c r="N7" s="225">
        <v>465501</v>
      </c>
      <c r="O7" s="225">
        <v>456154</v>
      </c>
      <c r="P7" s="224">
        <v>1726623</v>
      </c>
      <c r="Q7" s="224">
        <v>120740</v>
      </c>
      <c r="R7" s="283">
        <v>123544</v>
      </c>
    </row>
    <row r="8" spans="1:19">
      <c r="A8" s="243" t="s">
        <v>54</v>
      </c>
      <c r="B8" s="314">
        <f t="shared" si="0"/>
        <v>2157918.3662874629</v>
      </c>
      <c r="C8" s="337">
        <v>2100693</v>
      </c>
      <c r="D8" s="290">
        <v>1675323</v>
      </c>
      <c r="E8" s="225">
        <v>2315676.75</v>
      </c>
      <c r="F8" s="225">
        <v>3077179</v>
      </c>
      <c r="G8" s="225">
        <v>1329745</v>
      </c>
      <c r="H8" s="225">
        <v>1903855</v>
      </c>
      <c r="I8" s="225">
        <v>1610486</v>
      </c>
      <c r="J8" s="225">
        <v>2548278</v>
      </c>
      <c r="K8" s="225">
        <v>2987868</v>
      </c>
      <c r="L8" s="225">
        <v>592203</v>
      </c>
      <c r="M8" s="225">
        <v>2625666</v>
      </c>
      <c r="N8" s="225">
        <v>2569360</v>
      </c>
      <c r="O8" s="225">
        <v>3075056</v>
      </c>
      <c r="P8" s="224">
        <v>2604780</v>
      </c>
      <c r="Q8" s="224">
        <v>462370</v>
      </c>
      <c r="R8" s="283">
        <v>595182</v>
      </c>
    </row>
    <row r="9" spans="1:19">
      <c r="A9" s="243" t="s">
        <v>55</v>
      </c>
      <c r="B9" s="314">
        <f t="shared" si="0"/>
        <v>742440.75744017016</v>
      </c>
      <c r="C9" s="337">
        <v>530994</v>
      </c>
      <c r="D9" s="290">
        <v>689612</v>
      </c>
      <c r="E9" s="225">
        <v>704031</v>
      </c>
      <c r="F9" s="225">
        <v>1312091</v>
      </c>
      <c r="G9" s="225">
        <v>50460</v>
      </c>
      <c r="H9" s="225">
        <v>248315.5</v>
      </c>
      <c r="I9" s="225">
        <v>720807</v>
      </c>
      <c r="J9" s="225">
        <v>3962355</v>
      </c>
      <c r="K9" s="225">
        <v>1410791</v>
      </c>
      <c r="L9" s="225">
        <v>22373</v>
      </c>
      <c r="M9" s="225">
        <v>737383</v>
      </c>
      <c r="N9" s="225">
        <v>64940</v>
      </c>
      <c r="O9" s="225">
        <v>79041</v>
      </c>
      <c r="P9" s="224">
        <v>756398</v>
      </c>
      <c r="Q9" s="224">
        <v>14608</v>
      </c>
      <c r="R9" s="283">
        <v>38056</v>
      </c>
    </row>
    <row r="10" spans="1:19">
      <c r="A10" s="243" t="s">
        <v>56</v>
      </c>
      <c r="B10" s="314">
        <f t="shared" si="0"/>
        <v>3630506.3074879022</v>
      </c>
      <c r="C10" s="337">
        <v>3985723</v>
      </c>
      <c r="D10" s="290">
        <v>4111607</v>
      </c>
      <c r="E10" s="225">
        <v>2983557.75</v>
      </c>
      <c r="F10" s="225">
        <v>9168520</v>
      </c>
      <c r="G10" s="225">
        <v>1257071</v>
      </c>
      <c r="H10" s="225">
        <v>1480506</v>
      </c>
      <c r="I10" s="225">
        <v>3243691</v>
      </c>
      <c r="J10" s="225">
        <v>7388572</v>
      </c>
      <c r="K10" s="225">
        <v>8184314</v>
      </c>
      <c r="L10" s="225">
        <v>882470</v>
      </c>
      <c r="M10" s="225">
        <v>756892</v>
      </c>
      <c r="N10" s="225">
        <v>3828989</v>
      </c>
      <c r="O10" s="225">
        <v>4898275</v>
      </c>
      <c r="P10" s="224">
        <v>3403851</v>
      </c>
      <c r="Q10" s="224">
        <v>513921</v>
      </c>
      <c r="R10" s="283">
        <v>679746</v>
      </c>
    </row>
    <row r="11" spans="1:19" ht="16.899999999999999" customHeight="1">
      <c r="A11" s="243" t="s">
        <v>57</v>
      </c>
      <c r="B11" s="314">
        <f t="shared" si="0"/>
        <v>390093.88412776642</v>
      </c>
      <c r="C11" s="337">
        <v>63248</v>
      </c>
      <c r="D11" s="290">
        <v>677116</v>
      </c>
      <c r="E11" s="225">
        <v>321006</v>
      </c>
      <c r="F11" s="225">
        <v>490281</v>
      </c>
      <c r="G11" s="225">
        <v>0</v>
      </c>
      <c r="H11" s="225">
        <v>275615.5</v>
      </c>
      <c r="I11" s="225">
        <v>3732</v>
      </c>
      <c r="J11" s="225">
        <v>0</v>
      </c>
      <c r="K11" s="225">
        <v>1706462</v>
      </c>
      <c r="L11" s="225">
        <v>493309</v>
      </c>
      <c r="M11" s="225">
        <v>0</v>
      </c>
      <c r="N11" s="225">
        <v>860188</v>
      </c>
      <c r="O11" s="225">
        <v>627707</v>
      </c>
      <c r="P11" s="224">
        <v>3915</v>
      </c>
      <c r="Q11" s="224">
        <v>165751</v>
      </c>
      <c r="R11" s="283">
        <v>412176</v>
      </c>
    </row>
    <row r="12" spans="1:19" ht="15.75" thickBot="1">
      <c r="A12" s="244" t="s">
        <v>58</v>
      </c>
      <c r="B12" s="315">
        <f t="shared" si="0"/>
        <v>2250515.6701042731</v>
      </c>
      <c r="C12" s="338">
        <v>972447</v>
      </c>
      <c r="D12" s="227">
        <v>1689294</v>
      </c>
      <c r="E12" s="227">
        <v>2280629.5</v>
      </c>
      <c r="F12" s="227">
        <v>4439282</v>
      </c>
      <c r="G12" s="227">
        <v>1472665</v>
      </c>
      <c r="H12" s="227">
        <v>1763069.5</v>
      </c>
      <c r="I12" s="227">
        <v>1337862</v>
      </c>
      <c r="J12" s="227">
        <v>2372374</v>
      </c>
      <c r="K12" s="227">
        <v>4541326</v>
      </c>
      <c r="L12" s="227">
        <v>218011</v>
      </c>
      <c r="M12" s="227">
        <v>980031</v>
      </c>
      <c r="N12" s="227">
        <v>0</v>
      </c>
      <c r="O12" s="227">
        <v>0</v>
      </c>
      <c r="P12" s="226">
        <v>2646654</v>
      </c>
      <c r="Q12" s="226">
        <v>273049</v>
      </c>
      <c r="R12" s="284">
        <v>26542</v>
      </c>
      <c r="S12" s="312"/>
    </row>
    <row r="13" spans="1:19" s="38" customFormat="1" ht="15.75" thickBot="1">
      <c r="A13" s="252" t="s">
        <v>62</v>
      </c>
      <c r="B13" s="251">
        <f t="shared" si="0"/>
        <v>12047846.311145412</v>
      </c>
      <c r="C13" s="251">
        <f>SUM(C5:C12)</f>
        <v>11037138</v>
      </c>
      <c r="D13" s="251">
        <v>8552358</v>
      </c>
      <c r="E13" s="251">
        <v>12007220.75</v>
      </c>
      <c r="F13" s="251">
        <v>23757045</v>
      </c>
      <c r="G13" s="251">
        <v>5235658.5</v>
      </c>
      <c r="H13" s="251">
        <v>7900621</v>
      </c>
      <c r="I13" s="251">
        <v>10195042</v>
      </c>
      <c r="J13" s="251">
        <v>21140185</v>
      </c>
      <c r="K13" s="251">
        <v>24374411</v>
      </c>
      <c r="L13" s="251">
        <v>2873034</v>
      </c>
      <c r="M13" s="251">
        <v>6775452</v>
      </c>
      <c r="N13" s="251">
        <v>8831330</v>
      </c>
      <c r="O13" s="251">
        <v>10018545</v>
      </c>
      <c r="P13" s="251">
        <v>12897038</v>
      </c>
      <c r="Q13" s="251">
        <v>1958853</v>
      </c>
      <c r="R13" s="251">
        <v>2591169</v>
      </c>
    </row>
    <row r="14" spans="1:19">
      <c r="A14" s="246" t="s">
        <v>59</v>
      </c>
      <c r="B14" s="223">
        <f t="shared" si="0"/>
        <v>1229722.3837018653</v>
      </c>
      <c r="C14" s="339">
        <v>2097888</v>
      </c>
      <c r="D14" s="223">
        <v>1565192</v>
      </c>
      <c r="E14" s="223">
        <v>1404708.25</v>
      </c>
      <c r="F14" s="223">
        <v>1690794</v>
      </c>
      <c r="G14" s="223">
        <v>641353</v>
      </c>
      <c r="H14" s="223">
        <v>1171830</v>
      </c>
      <c r="I14" s="223">
        <v>768743</v>
      </c>
      <c r="J14" s="223">
        <v>1366348</v>
      </c>
      <c r="K14" s="223">
        <v>506356</v>
      </c>
      <c r="L14" s="223">
        <v>500353</v>
      </c>
      <c r="M14" s="223">
        <v>99365</v>
      </c>
      <c r="N14" s="223">
        <v>758755</v>
      </c>
      <c r="O14" s="223">
        <v>906923</v>
      </c>
      <c r="P14" s="222">
        <v>806701</v>
      </c>
      <c r="Q14" s="222">
        <v>424551</v>
      </c>
      <c r="R14" s="285">
        <v>622368</v>
      </c>
    </row>
    <row r="15" spans="1:19">
      <c r="A15" s="243" t="s">
        <v>60</v>
      </c>
      <c r="B15" s="225">
        <f t="shared" si="0"/>
        <v>1989712.4921387797</v>
      </c>
      <c r="C15" s="337">
        <v>1627610</v>
      </c>
      <c r="D15" s="225">
        <v>1743818</v>
      </c>
      <c r="E15" s="225">
        <v>2391088.75</v>
      </c>
      <c r="F15" s="225">
        <v>2130603</v>
      </c>
      <c r="G15" s="225">
        <v>342249.5</v>
      </c>
      <c r="H15" s="225">
        <v>959041</v>
      </c>
      <c r="I15" s="225">
        <v>2061241</v>
      </c>
      <c r="J15" s="225">
        <v>4106562</v>
      </c>
      <c r="K15" s="225">
        <v>2747666</v>
      </c>
      <c r="L15" s="225">
        <v>86195</v>
      </c>
      <c r="M15" s="225">
        <v>892484</v>
      </c>
      <c r="N15" s="225">
        <v>559091</v>
      </c>
      <c r="O15" s="225">
        <v>680498</v>
      </c>
      <c r="P15" s="224">
        <v>2163017</v>
      </c>
      <c r="Q15" s="224">
        <v>73137</v>
      </c>
      <c r="R15" s="283">
        <v>217679</v>
      </c>
    </row>
    <row r="16" spans="1:19" ht="15.75" thickBot="1">
      <c r="A16" s="244" t="s">
        <v>61</v>
      </c>
      <c r="B16" s="227">
        <f t="shared" si="0"/>
        <v>246873.90729231748</v>
      </c>
      <c r="C16" s="338">
        <v>152790</v>
      </c>
      <c r="D16" s="227">
        <v>226159</v>
      </c>
      <c r="E16" s="227">
        <v>222240.75</v>
      </c>
      <c r="F16" s="227">
        <v>633907</v>
      </c>
      <c r="G16" s="227">
        <v>150850</v>
      </c>
      <c r="H16" s="227">
        <v>23544</v>
      </c>
      <c r="I16" s="227">
        <v>0</v>
      </c>
      <c r="J16" s="227">
        <v>148329</v>
      </c>
      <c r="K16" s="227">
        <v>598675</v>
      </c>
      <c r="L16" s="227">
        <v>272432</v>
      </c>
      <c r="M16" s="227">
        <v>49141</v>
      </c>
      <c r="N16" s="227">
        <v>2037478</v>
      </c>
      <c r="O16" s="227">
        <v>5996125</v>
      </c>
      <c r="P16" s="226">
        <v>0</v>
      </c>
      <c r="Q16" s="226">
        <v>231159</v>
      </c>
      <c r="R16" s="284">
        <v>301700</v>
      </c>
      <c r="S16" s="312"/>
    </row>
    <row r="17" spans="1:18" s="38" customFormat="1" ht="15.75" thickBot="1">
      <c r="A17" s="252" t="s">
        <v>63</v>
      </c>
      <c r="B17" s="251">
        <f t="shared" si="0"/>
        <v>3466308.7831329624</v>
      </c>
      <c r="C17" s="251">
        <f>SUM(C14:C16)</f>
        <v>3878288</v>
      </c>
      <c r="D17" s="251">
        <v>3535169</v>
      </c>
      <c r="E17" s="251">
        <v>4018037.75</v>
      </c>
      <c r="F17" s="251">
        <v>4455304</v>
      </c>
      <c r="G17" s="251">
        <v>1134452.5</v>
      </c>
      <c r="H17" s="251">
        <v>2154415</v>
      </c>
      <c r="I17" s="251">
        <v>2829984</v>
      </c>
      <c r="J17" s="251">
        <v>5621239</v>
      </c>
      <c r="K17" s="251">
        <v>3852697</v>
      </c>
      <c r="L17" s="251">
        <v>858980</v>
      </c>
      <c r="M17" s="251">
        <v>1040990</v>
      </c>
      <c r="N17" s="251">
        <v>3355324</v>
      </c>
      <c r="O17" s="251">
        <v>7583546</v>
      </c>
      <c r="P17" s="251">
        <v>2969718</v>
      </c>
      <c r="Q17" s="251">
        <v>728847</v>
      </c>
      <c r="R17" s="251">
        <v>1141747</v>
      </c>
    </row>
    <row r="18" spans="1:18" s="38" customFormat="1" ht="15.75" thickBot="1">
      <c r="A18" s="253" t="s">
        <v>64</v>
      </c>
      <c r="B18" s="287">
        <f t="shared" si="0"/>
        <v>15514155.094278375</v>
      </c>
      <c r="C18" s="287">
        <f>+C13+C17</f>
        <v>14915426</v>
      </c>
      <c r="D18" s="287">
        <v>12087527</v>
      </c>
      <c r="E18" s="287">
        <v>16025258.5</v>
      </c>
      <c r="F18" s="287">
        <v>28212349</v>
      </c>
      <c r="G18" s="287">
        <v>6370111</v>
      </c>
      <c r="H18" s="287">
        <v>10055036</v>
      </c>
      <c r="I18" s="287">
        <v>13025026</v>
      </c>
      <c r="J18" s="287">
        <v>26761424</v>
      </c>
      <c r="K18" s="287">
        <v>28227108</v>
      </c>
      <c r="L18" s="287">
        <v>3732014</v>
      </c>
      <c r="M18" s="287">
        <v>7816442</v>
      </c>
      <c r="N18" s="287">
        <v>12186654</v>
      </c>
      <c r="O18" s="287">
        <v>17602091</v>
      </c>
      <c r="P18" s="287">
        <v>15866756</v>
      </c>
      <c r="Q18" s="287">
        <v>2687700</v>
      </c>
      <c r="R18" s="287">
        <v>3732916</v>
      </c>
    </row>
    <row r="19" spans="1:18">
      <c r="A19" s="246" t="s">
        <v>180</v>
      </c>
      <c r="B19" s="315">
        <f>SUM(D19:R19)</f>
        <v>257689</v>
      </c>
      <c r="C19" s="339">
        <v>13528</v>
      </c>
      <c r="D19" s="223">
        <v>31182</v>
      </c>
      <c r="E19" s="223">
        <v>122443</v>
      </c>
      <c r="F19" s="223">
        <v>21297</v>
      </c>
      <c r="G19" s="223">
        <v>5805</v>
      </c>
      <c r="H19" s="223">
        <v>11306</v>
      </c>
      <c r="I19" s="223">
        <v>7021</v>
      </c>
      <c r="J19" s="223">
        <v>3543</v>
      </c>
      <c r="K19" s="223">
        <v>11147</v>
      </c>
      <c r="L19" s="223">
        <v>2876</v>
      </c>
      <c r="M19" s="223">
        <v>3834</v>
      </c>
      <c r="N19" s="223">
        <v>168</v>
      </c>
      <c r="O19" s="223">
        <v>210</v>
      </c>
      <c r="P19" s="222">
        <v>18904</v>
      </c>
      <c r="Q19" s="222">
        <v>6779</v>
      </c>
      <c r="R19" s="285">
        <v>11174</v>
      </c>
    </row>
    <row r="20" spans="1:18">
      <c r="A20" s="243" t="s">
        <v>181</v>
      </c>
      <c r="B20" s="315">
        <f t="shared" ref="B20" si="1">SUM(D20:R20)</f>
        <v>176464</v>
      </c>
      <c r="C20" s="337">
        <v>10003</v>
      </c>
      <c r="D20" s="225">
        <v>15221</v>
      </c>
      <c r="E20" s="225">
        <v>87703</v>
      </c>
      <c r="F20" s="225">
        <v>2893</v>
      </c>
      <c r="G20" s="225">
        <v>5970</v>
      </c>
      <c r="H20" s="225">
        <v>11002</v>
      </c>
      <c r="I20" s="225">
        <v>3821</v>
      </c>
      <c r="J20" s="225">
        <v>723</v>
      </c>
      <c r="K20" s="225">
        <v>10768</v>
      </c>
      <c r="L20" s="225">
        <v>3709</v>
      </c>
      <c r="M20" s="225">
        <v>3706</v>
      </c>
      <c r="N20" s="225">
        <v>191</v>
      </c>
      <c r="O20" s="225">
        <v>225</v>
      </c>
      <c r="P20" s="224">
        <v>10796</v>
      </c>
      <c r="Q20" s="224">
        <v>7485</v>
      </c>
      <c r="R20" s="283">
        <v>12251</v>
      </c>
    </row>
    <row r="21" spans="1:18" ht="15.75" thickBot="1">
      <c r="A21" s="248" t="s">
        <v>514</v>
      </c>
      <c r="B21" s="316">
        <f>SUM(D21:R21)</f>
        <v>180</v>
      </c>
      <c r="C21" s="340">
        <v>10</v>
      </c>
      <c r="D21" s="229">
        <v>16</v>
      </c>
      <c r="E21" s="229">
        <v>74</v>
      </c>
      <c r="F21" s="229">
        <v>9</v>
      </c>
      <c r="G21" s="229">
        <v>11</v>
      </c>
      <c r="H21" s="229">
        <v>11</v>
      </c>
      <c r="I21" s="229">
        <v>4</v>
      </c>
      <c r="J21" s="229">
        <v>8</v>
      </c>
      <c r="K21" s="229">
        <v>5</v>
      </c>
      <c r="L21" s="229">
        <v>3</v>
      </c>
      <c r="M21" s="229">
        <v>7</v>
      </c>
      <c r="N21" s="229">
        <v>2</v>
      </c>
      <c r="O21" s="229">
        <v>1</v>
      </c>
      <c r="P21" s="228">
        <v>14</v>
      </c>
      <c r="Q21" s="228">
        <v>6</v>
      </c>
      <c r="R21" s="286">
        <v>9</v>
      </c>
    </row>
    <row r="22" spans="1:18">
      <c r="A22" s="20"/>
      <c r="B22" s="24"/>
      <c r="C22" s="24"/>
      <c r="D22" s="24"/>
      <c r="E22" s="24"/>
      <c r="F22" s="25"/>
      <c r="G22" s="24"/>
      <c r="H22" s="24"/>
      <c r="I22" s="24"/>
      <c r="J22" s="24"/>
      <c r="K22" s="24"/>
      <c r="L22" s="24"/>
    </row>
    <row r="23" spans="1:18" ht="15.75" thickBot="1">
      <c r="A23" s="20"/>
      <c r="B23" s="20"/>
      <c r="C23" s="20"/>
      <c r="D23" s="20"/>
      <c r="E23" s="20"/>
      <c r="F23" s="26"/>
      <c r="G23" s="20"/>
      <c r="H23" s="27"/>
      <c r="I23" s="27"/>
      <c r="J23" s="27"/>
      <c r="K23" s="20"/>
      <c r="L23" s="20"/>
    </row>
    <row r="24" spans="1:18" ht="15.75" thickBot="1">
      <c r="A24" s="380" t="s">
        <v>65</v>
      </c>
      <c r="B24" s="381"/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</row>
    <row r="25" spans="1:18">
      <c r="A25" s="23" t="s">
        <v>50</v>
      </c>
      <c r="B25" s="40">
        <f t="shared" ref="B25" si="2">+B5/B$18</f>
        <v>9.9970008926452206E-2</v>
      </c>
      <c r="C25" s="40">
        <f t="shared" ref="C25:R25" si="3">+C5/C$18</f>
        <v>0.11397756926285578</v>
      </c>
      <c r="D25" s="40">
        <f t="shared" si="3"/>
        <v>0.15196119106910785</v>
      </c>
      <c r="E25" s="40">
        <f t="shared" si="3"/>
        <v>9.2117609210484813E-2</v>
      </c>
      <c r="F25" s="58">
        <f t="shared" si="3"/>
        <v>9.1009259810305054E-2</v>
      </c>
      <c r="G25" s="40">
        <f t="shared" si="3"/>
        <v>0.10849112362406244</v>
      </c>
      <c r="H25" s="40">
        <f t="shared" si="3"/>
        <v>0.12303242872526762</v>
      </c>
      <c r="I25" s="40">
        <f t="shared" si="3"/>
        <v>0.11424982952049385</v>
      </c>
      <c r="J25" s="40">
        <f t="shared" si="3"/>
        <v>7.6375494816718278E-2</v>
      </c>
      <c r="K25" s="40">
        <f t="shared" si="3"/>
        <v>7.9820079336501634E-2</v>
      </c>
      <c r="L25" s="40">
        <f t="shared" si="3"/>
        <v>0.12217424693476499</v>
      </c>
      <c r="M25" s="40">
        <f t="shared" si="3"/>
        <v>0.16167087275770742</v>
      </c>
      <c r="N25" s="40">
        <f t="shared" si="3"/>
        <v>6.0257146875590299E-2</v>
      </c>
      <c r="O25" s="40">
        <f t="shared" si="3"/>
        <v>3.7347267435442755E-2</v>
      </c>
      <c r="P25" s="40">
        <f t="shared" si="3"/>
        <v>9.8418605542304929E-2</v>
      </c>
      <c r="Q25" s="40">
        <f t="shared" si="3"/>
        <v>0.14337388845481266</v>
      </c>
      <c r="R25" s="40">
        <f t="shared" si="3"/>
        <v>0.18220233190353063</v>
      </c>
    </row>
    <row r="26" spans="1:18">
      <c r="A26" s="30" t="s">
        <v>52</v>
      </c>
      <c r="B26" s="28">
        <f t="shared" ref="B26" si="4">+B6/B$18</f>
        <v>7.7219509699770345E-3</v>
      </c>
      <c r="C26" s="28">
        <f t="shared" ref="C26:R26" si="5">+C6/C$18</f>
        <v>8.3919829041423297E-3</v>
      </c>
      <c r="D26" s="28">
        <f t="shared" si="5"/>
        <v>5.7333481033796244E-3</v>
      </c>
      <c r="E26" s="28">
        <f t="shared" si="5"/>
        <v>6.6685663760119689E-3</v>
      </c>
      <c r="F26" s="29">
        <f t="shared" si="5"/>
        <v>9.0177531831893906E-3</v>
      </c>
      <c r="G26" s="28">
        <f t="shared" si="5"/>
        <v>2.3774703454931947E-2</v>
      </c>
      <c r="H26" s="28">
        <f t="shared" si="5"/>
        <v>1.5609143517735789E-2</v>
      </c>
      <c r="I26" s="28">
        <f t="shared" si="5"/>
        <v>1.1130572791179074E-2</v>
      </c>
      <c r="J26" s="28">
        <f t="shared" si="5"/>
        <v>6.4150547444709969E-3</v>
      </c>
      <c r="K26" s="28">
        <f t="shared" si="5"/>
        <v>2.311572265922531E-3</v>
      </c>
      <c r="L26" s="28">
        <f t="shared" si="5"/>
        <v>1.5794956824920808E-2</v>
      </c>
      <c r="M26" s="28">
        <f t="shared" si="5"/>
        <v>2.4101375024595591E-2</v>
      </c>
      <c r="N26" s="28">
        <f t="shared" si="5"/>
        <v>2.5275108327519596E-2</v>
      </c>
      <c r="O26" s="28">
        <f t="shared" si="5"/>
        <v>1.2778140960639279E-2</v>
      </c>
      <c r="P26" s="28">
        <f t="shared" si="5"/>
        <v>1.2178481852245033E-2</v>
      </c>
      <c r="Q26" s="28">
        <f t="shared" si="5"/>
        <v>8.5828031402314254E-3</v>
      </c>
      <c r="R26" s="28">
        <f t="shared" si="5"/>
        <v>9.5841963762377715E-3</v>
      </c>
    </row>
    <row r="27" spans="1:18">
      <c r="A27" s="30" t="s">
        <v>53</v>
      </c>
      <c r="B27" s="28">
        <f t="shared" ref="B27" si="6">+B7/B$18</f>
        <v>0.10657009459748042</v>
      </c>
      <c r="C27" s="28">
        <f t="shared" ref="C27:R27" si="7">+C7/C$18</f>
        <v>0.1045118657690367</v>
      </c>
      <c r="D27" s="28">
        <f t="shared" si="7"/>
        <v>0.12436530648494104</v>
      </c>
      <c r="E27" s="28">
        <f t="shared" si="7"/>
        <v>0.11352364456398628</v>
      </c>
      <c r="F27" s="29">
        <f t="shared" si="7"/>
        <v>8.6759702284981657E-2</v>
      </c>
      <c r="G27" s="28">
        <f t="shared" si="7"/>
        <v>4.4452836065180024E-2</v>
      </c>
      <c r="H27" s="28">
        <f t="shared" si="7"/>
        <v>8.306419788054463E-2</v>
      </c>
      <c r="I27" s="28">
        <f t="shared" si="7"/>
        <v>0.12632458468796914</v>
      </c>
      <c r="J27" s="28">
        <f t="shared" si="7"/>
        <v>9.9135718637393885E-2</v>
      </c>
      <c r="K27" s="28">
        <f t="shared" si="7"/>
        <v>0.1142628922523696</v>
      </c>
      <c r="L27" s="28">
        <f t="shared" si="7"/>
        <v>4.0129806587006371E-2</v>
      </c>
      <c r="M27" s="28">
        <f t="shared" si="7"/>
        <v>2.8581034695837313E-2</v>
      </c>
      <c r="N27" s="28">
        <f t="shared" si="7"/>
        <v>3.8197605347620435E-2</v>
      </c>
      <c r="O27" s="28">
        <f t="shared" si="7"/>
        <v>2.5914762058666781E-2</v>
      </c>
      <c r="P27" s="28">
        <f t="shared" si="7"/>
        <v>0.10882016462596387</v>
      </c>
      <c r="Q27" s="28">
        <f t="shared" si="7"/>
        <v>4.4923168508390073E-2</v>
      </c>
      <c r="R27" s="28">
        <f t="shared" si="7"/>
        <v>3.3095842499536558E-2</v>
      </c>
    </row>
    <row r="28" spans="1:18">
      <c r="A28" s="30" t="s">
        <v>54</v>
      </c>
      <c r="B28" s="28">
        <f t="shared" ref="B28" si="8">+B8/B$18</f>
        <v>0.13909351512692456</v>
      </c>
      <c r="C28" s="28">
        <f t="shared" ref="C28:R28" si="9">+C8/C$18</f>
        <v>0.14084029514141935</v>
      </c>
      <c r="D28" s="28">
        <f t="shared" si="9"/>
        <v>0.13859931812355</v>
      </c>
      <c r="E28" s="28">
        <f t="shared" si="9"/>
        <v>0.14450167839726266</v>
      </c>
      <c r="F28" s="29">
        <f t="shared" si="9"/>
        <v>0.10907205918939965</v>
      </c>
      <c r="G28" s="28">
        <f t="shared" si="9"/>
        <v>0.20874753987803352</v>
      </c>
      <c r="H28" s="28">
        <f t="shared" si="9"/>
        <v>0.18934342950139613</v>
      </c>
      <c r="I28" s="28">
        <f t="shared" si="9"/>
        <v>0.12364551134101383</v>
      </c>
      <c r="J28" s="28">
        <f t="shared" si="9"/>
        <v>9.5222062921614337E-2</v>
      </c>
      <c r="K28" s="28">
        <f t="shared" si="9"/>
        <v>0.10585101385519197</v>
      </c>
      <c r="L28" s="28">
        <f t="shared" si="9"/>
        <v>0.15868188061459576</v>
      </c>
      <c r="M28" s="28">
        <f t="shared" si="9"/>
        <v>0.33591575297302789</v>
      </c>
      <c r="N28" s="28">
        <f t="shared" si="9"/>
        <v>0.21083391716873229</v>
      </c>
      <c r="O28" s="28">
        <f t="shared" si="9"/>
        <v>0.17469833555570188</v>
      </c>
      <c r="P28" s="28">
        <f t="shared" si="9"/>
        <v>0.16416588242738464</v>
      </c>
      <c r="Q28" s="28">
        <f t="shared" si="9"/>
        <v>0.17203184879264799</v>
      </c>
      <c r="R28" s="28">
        <f t="shared" si="9"/>
        <v>0.15944157329015707</v>
      </c>
    </row>
    <row r="29" spans="1:18">
      <c r="A29" s="30" t="s">
        <v>55</v>
      </c>
      <c r="B29" s="28">
        <f t="shared" ref="B29" si="10">+B9/B$18</f>
        <v>4.7855700354187035E-2</v>
      </c>
      <c r="C29" s="28">
        <f t="shared" ref="C29:R29" si="11">+C9/C$18</f>
        <v>3.5600324120812911E-2</v>
      </c>
      <c r="D29" s="28">
        <f t="shared" si="11"/>
        <v>5.7051537506389853E-2</v>
      </c>
      <c r="E29" s="28">
        <f t="shared" si="11"/>
        <v>4.3932583053184447E-2</v>
      </c>
      <c r="F29" s="29">
        <f t="shared" si="11"/>
        <v>4.6507683567929774E-2</v>
      </c>
      <c r="G29" s="28">
        <f t="shared" si="11"/>
        <v>7.9213690310890976E-3</v>
      </c>
      <c r="H29" s="28">
        <f t="shared" si="11"/>
        <v>2.469563510264906E-2</v>
      </c>
      <c r="I29" s="28">
        <f t="shared" si="11"/>
        <v>5.5340158246133253E-2</v>
      </c>
      <c r="J29" s="28">
        <f t="shared" si="11"/>
        <v>0.14806218832002363</v>
      </c>
      <c r="K29" s="28">
        <f t="shared" si="11"/>
        <v>4.9980005036293483E-2</v>
      </c>
      <c r="L29" s="28">
        <f t="shared" si="11"/>
        <v>5.994886407178537E-3</v>
      </c>
      <c r="M29" s="28">
        <f t="shared" si="11"/>
        <v>9.4337423600149531E-2</v>
      </c>
      <c r="N29" s="28">
        <f t="shared" si="11"/>
        <v>5.3287801557342978E-3</v>
      </c>
      <c r="O29" s="28">
        <f t="shared" si="11"/>
        <v>4.4904324151034099E-3</v>
      </c>
      <c r="P29" s="28">
        <f t="shared" si="11"/>
        <v>4.767187445247157E-2</v>
      </c>
      <c r="Q29" s="28">
        <f t="shared" si="11"/>
        <v>5.4351304088998027E-3</v>
      </c>
      <c r="R29" s="28">
        <f t="shared" si="11"/>
        <v>1.0194711051628272E-2</v>
      </c>
    </row>
    <row r="30" spans="1:18">
      <c r="A30" s="30" t="s">
        <v>56</v>
      </c>
      <c r="B30" s="28">
        <f t="shared" ref="B30" si="12">+B10/B$18</f>
        <v>0.23401250570369986</v>
      </c>
      <c r="C30" s="28">
        <f t="shared" ref="C30:R30" si="13">+C10/C$18</f>
        <v>0.2672215329283924</v>
      </c>
      <c r="D30" s="28">
        <f t="shared" si="13"/>
        <v>0.34015286997911154</v>
      </c>
      <c r="E30" s="28">
        <f t="shared" si="13"/>
        <v>0.18617844760507296</v>
      </c>
      <c r="F30" s="29">
        <f t="shared" si="13"/>
        <v>0.32498251031844244</v>
      </c>
      <c r="G30" s="28">
        <f t="shared" si="13"/>
        <v>0.19733894746889025</v>
      </c>
      <c r="H30" s="28">
        <f t="shared" si="13"/>
        <v>0.14724024856798126</v>
      </c>
      <c r="I30" s="28">
        <f t="shared" si="13"/>
        <v>0.24903528023667668</v>
      </c>
      <c r="J30" s="28">
        <f t="shared" si="13"/>
        <v>0.27609039040672873</v>
      </c>
      <c r="K30" s="28">
        <f t="shared" si="13"/>
        <v>0.28994518319056983</v>
      </c>
      <c r="L30" s="28">
        <f t="shared" si="13"/>
        <v>0.23645945593987588</v>
      </c>
      <c r="M30" s="28">
        <f t="shared" si="13"/>
        <v>9.68333162326286E-2</v>
      </c>
      <c r="N30" s="28">
        <f t="shared" si="13"/>
        <v>0.31419526639551759</v>
      </c>
      <c r="O30" s="28">
        <f t="shared" si="13"/>
        <v>0.27827801821953996</v>
      </c>
      <c r="P30" s="28">
        <f t="shared" si="13"/>
        <v>0.21452721652743637</v>
      </c>
      <c r="Q30" s="28">
        <f t="shared" si="13"/>
        <v>0.19121218886036387</v>
      </c>
      <c r="R30" s="28">
        <f t="shared" si="13"/>
        <v>0.18209517706800796</v>
      </c>
    </row>
    <row r="31" spans="1:18">
      <c r="A31" s="30" t="s">
        <v>57</v>
      </c>
      <c r="B31" s="28">
        <f t="shared" ref="B31" si="14">+B11/B$18</f>
        <v>2.5144384709137862E-2</v>
      </c>
      <c r="C31" s="28">
        <f t="shared" ref="C31:R31" si="15">+C11/C$18</f>
        <v>4.2404420765454502E-3</v>
      </c>
      <c r="D31" s="28">
        <f t="shared" si="15"/>
        <v>5.6017744572566412E-2</v>
      </c>
      <c r="E31" s="28">
        <f t="shared" si="15"/>
        <v>2.0031252537985579E-2</v>
      </c>
      <c r="F31" s="29">
        <f t="shared" si="15"/>
        <v>1.7378240996522479E-2</v>
      </c>
      <c r="G31" s="28">
        <f t="shared" si="15"/>
        <v>0</v>
      </c>
      <c r="H31" s="28">
        <f t="shared" si="15"/>
        <v>2.7410692512687174E-2</v>
      </c>
      <c r="I31" s="28">
        <f t="shared" si="15"/>
        <v>2.8652533975747919E-4</v>
      </c>
      <c r="J31" s="28">
        <f t="shared" si="15"/>
        <v>0</v>
      </c>
      <c r="K31" s="28">
        <f t="shared" si="15"/>
        <v>6.0454723168948094E-2</v>
      </c>
      <c r="L31" s="28">
        <f t="shared" si="15"/>
        <v>0.13218305183206708</v>
      </c>
      <c r="M31" s="28">
        <f t="shared" si="15"/>
        <v>0</v>
      </c>
      <c r="N31" s="28">
        <f t="shared" si="15"/>
        <v>7.0584427850335293E-2</v>
      </c>
      <c r="O31" s="28">
        <f t="shared" si="15"/>
        <v>3.5660933692480058E-2</v>
      </c>
      <c r="P31" s="28">
        <f t="shared" si="15"/>
        <v>2.4674230825759219E-4</v>
      </c>
      <c r="Q31" s="28">
        <f t="shared" si="15"/>
        <v>6.1670201287346058E-2</v>
      </c>
      <c r="R31" s="28">
        <f t="shared" si="15"/>
        <v>0.11041662871599575</v>
      </c>
    </row>
    <row r="32" spans="1:18">
      <c r="A32" s="30" t="s">
        <v>58</v>
      </c>
      <c r="B32" s="28">
        <f t="shared" ref="B32" si="16">+B12/B$18</f>
        <v>0.14506208404054591</v>
      </c>
      <c r="C32" s="28">
        <f t="shared" ref="C32:R32" si="17">+C12/C$18</f>
        <v>6.5197400329028488E-2</v>
      </c>
      <c r="D32" s="28">
        <f t="shared" si="17"/>
        <v>0.13975513767208131</v>
      </c>
      <c r="E32" s="28">
        <f t="shared" si="17"/>
        <v>0.14231467779443308</v>
      </c>
      <c r="F32" s="29">
        <f t="shared" si="17"/>
        <v>0.1573524416559571</v>
      </c>
      <c r="G32" s="28">
        <f t="shared" si="17"/>
        <v>0.23118356964266401</v>
      </c>
      <c r="H32" s="28">
        <f t="shared" si="17"/>
        <v>0.175341938109421</v>
      </c>
      <c r="I32" s="28">
        <f t="shared" si="17"/>
        <v>0.10271472778633993</v>
      </c>
      <c r="J32" s="28">
        <f t="shared" si="17"/>
        <v>8.8649019573846299E-2</v>
      </c>
      <c r="K32" s="28">
        <f t="shared" si="17"/>
        <v>0.16088527382968174</v>
      </c>
      <c r="L32" s="28">
        <f t="shared" si="17"/>
        <v>5.8416447526724175E-2</v>
      </c>
      <c r="M32" s="28">
        <f t="shared" si="17"/>
        <v>0.12538070390594597</v>
      </c>
      <c r="N32" s="28">
        <f t="shared" si="17"/>
        <v>0</v>
      </c>
      <c r="O32" s="28">
        <f t="shared" si="17"/>
        <v>0</v>
      </c>
      <c r="P32" s="28">
        <f t="shared" si="17"/>
        <v>0.16680498521562945</v>
      </c>
      <c r="Q32" s="28">
        <f t="shared" si="17"/>
        <v>0.10159206756706478</v>
      </c>
      <c r="R32" s="28">
        <f t="shared" si="17"/>
        <v>7.1102591111077773E-3</v>
      </c>
    </row>
    <row r="33" spans="1:18">
      <c r="A33" s="63" t="s">
        <v>62</v>
      </c>
      <c r="B33" s="64">
        <f t="shared" ref="B33" si="18">+B13/B$18</f>
        <v>0.77657121757076297</v>
      </c>
      <c r="C33" s="64">
        <f t="shared" ref="C33:R33" si="19">+C13/C$18</f>
        <v>0.73998141253223337</v>
      </c>
      <c r="D33" s="64">
        <f t="shared" si="19"/>
        <v>0.70753579288799107</v>
      </c>
      <c r="E33" s="64">
        <f t="shared" si="19"/>
        <v>0.7492684595384218</v>
      </c>
      <c r="F33" s="65">
        <f t="shared" si="19"/>
        <v>0.84207965100672755</v>
      </c>
      <c r="G33" s="64">
        <f t="shared" si="19"/>
        <v>0.82191008916485131</v>
      </c>
      <c r="H33" s="64">
        <f t="shared" si="19"/>
        <v>0.78573771391768266</v>
      </c>
      <c r="I33" s="64">
        <f t="shared" si="19"/>
        <v>0.78272718994956325</v>
      </c>
      <c r="J33" s="64">
        <f t="shared" si="19"/>
        <v>0.78994992942079612</v>
      </c>
      <c r="K33" s="64">
        <f t="shared" si="19"/>
        <v>0.86351074293547891</v>
      </c>
      <c r="L33" s="64">
        <f t="shared" si="19"/>
        <v>0.76983473266713365</v>
      </c>
      <c r="M33" s="64">
        <f t="shared" si="19"/>
        <v>0.86682047918989225</v>
      </c>
      <c r="N33" s="64">
        <f t="shared" si="19"/>
        <v>0.7246722521210498</v>
      </c>
      <c r="O33" s="64">
        <f t="shared" si="19"/>
        <v>0.56916789033757409</v>
      </c>
      <c r="P33" s="64">
        <f t="shared" si="19"/>
        <v>0.81283395295169347</v>
      </c>
      <c r="Q33" s="64">
        <f t="shared" si="19"/>
        <v>0.72882129701975662</v>
      </c>
      <c r="R33" s="64">
        <f t="shared" si="19"/>
        <v>0.69414072001620186</v>
      </c>
    </row>
    <row r="34" spans="1:18">
      <c r="A34" s="30" t="s">
        <v>59</v>
      </c>
      <c r="B34" s="28">
        <f t="shared" ref="B34" si="20">+B14/B$18</f>
        <v>7.9264541074195352E-2</v>
      </c>
      <c r="C34" s="28">
        <f t="shared" ref="C34:R34" si="21">+C14/C$18</f>
        <v>0.14065223480710506</v>
      </c>
      <c r="D34" s="28">
        <f t="shared" si="21"/>
        <v>0.12948819059514821</v>
      </c>
      <c r="E34" s="28">
        <f t="shared" si="21"/>
        <v>8.7655887110962991E-2</v>
      </c>
      <c r="F34" s="29">
        <f t="shared" si="21"/>
        <v>5.9930989794575416E-2</v>
      </c>
      <c r="G34" s="28">
        <f t="shared" si="21"/>
        <v>0.10068160507721137</v>
      </c>
      <c r="H34" s="28">
        <f t="shared" si="21"/>
        <v>0.11654160164120746</v>
      </c>
      <c r="I34" s="28">
        <f t="shared" si="21"/>
        <v>5.9020458001389019E-2</v>
      </c>
      <c r="J34" s="28">
        <f t="shared" si="21"/>
        <v>5.1056625387348599E-2</v>
      </c>
      <c r="K34" s="28">
        <f t="shared" si="21"/>
        <v>1.7938642527601481E-2</v>
      </c>
      <c r="L34" s="28">
        <f t="shared" si="21"/>
        <v>0.13407050455866457</v>
      </c>
      <c r="M34" s="28">
        <f t="shared" si="21"/>
        <v>1.2712305675651403E-2</v>
      </c>
      <c r="N34" s="28">
        <f t="shared" si="21"/>
        <v>6.2261142393966386E-2</v>
      </c>
      <c r="O34" s="28">
        <f t="shared" si="21"/>
        <v>5.152359455476057E-2</v>
      </c>
      <c r="P34" s="28">
        <f t="shared" si="21"/>
        <v>5.0842213745519248E-2</v>
      </c>
      <c r="Q34" s="28">
        <f t="shared" si="21"/>
        <v>0.15796070990065855</v>
      </c>
      <c r="R34" s="28">
        <f t="shared" si="21"/>
        <v>0.16672435168645638</v>
      </c>
    </row>
    <row r="35" spans="1:18">
      <c r="A35" s="30" t="s">
        <v>60</v>
      </c>
      <c r="B35" s="28">
        <f t="shared" ref="B35" si="22">+B15/B$18</f>
        <v>0.12825142458918606</v>
      </c>
      <c r="C35" s="28">
        <f t="shared" ref="C35:R35" si="23">+C15/C$18</f>
        <v>0.10912259562683627</v>
      </c>
      <c r="D35" s="28">
        <f t="shared" si="23"/>
        <v>0.14426590319095048</v>
      </c>
      <c r="E35" s="28">
        <f t="shared" si="23"/>
        <v>0.14920749952333062</v>
      </c>
      <c r="F35" s="29">
        <f t="shared" si="23"/>
        <v>7.5520226975782839E-2</v>
      </c>
      <c r="G35" s="28">
        <f t="shared" si="23"/>
        <v>5.3727399726629564E-2</v>
      </c>
      <c r="H35" s="28">
        <f t="shared" si="23"/>
        <v>9.537917119341989E-2</v>
      </c>
      <c r="I35" s="28">
        <f t="shared" si="23"/>
        <v>0.15825235204904772</v>
      </c>
      <c r="J35" s="28">
        <f t="shared" si="23"/>
        <v>0.15345080291691504</v>
      </c>
      <c r="K35" s="28">
        <f t="shared" si="23"/>
        <v>9.73413925365645E-2</v>
      </c>
      <c r="L35" s="28">
        <f t="shared" si="23"/>
        <v>2.3096108428317792E-2</v>
      </c>
      <c r="M35" s="28">
        <f t="shared" si="23"/>
        <v>0.11418033934109663</v>
      </c>
      <c r="N35" s="28">
        <f t="shared" si="23"/>
        <v>4.5877317925002221E-2</v>
      </c>
      <c r="O35" s="28">
        <f t="shared" si="23"/>
        <v>3.866006601147557E-2</v>
      </c>
      <c r="P35" s="28">
        <f t="shared" si="23"/>
        <v>0.1363238333027873</v>
      </c>
      <c r="Q35" s="28">
        <f t="shared" si="23"/>
        <v>2.7211742381962271E-2</v>
      </c>
      <c r="R35" s="28">
        <f t="shared" si="23"/>
        <v>5.8313393604356487E-2</v>
      </c>
    </row>
    <row r="36" spans="1:18">
      <c r="A36" s="30" t="s">
        <v>61</v>
      </c>
      <c r="B36" s="28">
        <f t="shared" ref="B36" si="24">+B16/B$18</f>
        <v>1.5912816765855632E-2</v>
      </c>
      <c r="C36" s="28">
        <f t="shared" ref="C36:R36" si="25">+C16/C$18</f>
        <v>1.0243757033825249E-2</v>
      </c>
      <c r="D36" s="28">
        <f t="shared" si="25"/>
        <v>1.8710113325910254E-2</v>
      </c>
      <c r="E36" s="28">
        <f t="shared" si="25"/>
        <v>1.3868153827284596E-2</v>
      </c>
      <c r="F36" s="29">
        <f t="shared" si="25"/>
        <v>2.2469132222914159E-2</v>
      </c>
      <c r="G36" s="28">
        <f t="shared" si="25"/>
        <v>2.3680906031307774E-2</v>
      </c>
      <c r="H36" s="28">
        <f t="shared" si="25"/>
        <v>2.3415132476900134E-3</v>
      </c>
      <c r="I36" s="28">
        <f t="shared" si="25"/>
        <v>0</v>
      </c>
      <c r="J36" s="28">
        <f t="shared" si="25"/>
        <v>5.5426422749402272E-3</v>
      </c>
      <c r="K36" s="28">
        <f t="shared" si="25"/>
        <v>2.1209222000355119E-2</v>
      </c>
      <c r="L36" s="28">
        <f t="shared" si="25"/>
        <v>7.2998654345884012E-2</v>
      </c>
      <c r="M36" s="28">
        <f t="shared" si="25"/>
        <v>6.2868757933596895E-3</v>
      </c>
      <c r="N36" s="28">
        <f t="shared" si="25"/>
        <v>0.16718928755998161</v>
      </c>
      <c r="O36" s="28">
        <f t="shared" si="25"/>
        <v>0.34064844909618974</v>
      </c>
      <c r="P36" s="28">
        <f t="shared" si="25"/>
        <v>0</v>
      </c>
      <c r="Q36" s="28">
        <f t="shared" si="25"/>
        <v>8.6006250697622508E-2</v>
      </c>
      <c r="R36" s="28">
        <f t="shared" si="25"/>
        <v>8.0821534692985322E-2</v>
      </c>
    </row>
    <row r="37" spans="1:18">
      <c r="A37" s="63" t="s">
        <v>63</v>
      </c>
      <c r="B37" s="64">
        <f t="shared" ref="B37" si="26">+B17/B$18</f>
        <v>0.22342878242923703</v>
      </c>
      <c r="C37" s="64">
        <f t="shared" ref="C37:R37" si="27">+C17/C$18</f>
        <v>0.26001858746776657</v>
      </c>
      <c r="D37" s="64">
        <f t="shared" si="27"/>
        <v>0.29246420711200893</v>
      </c>
      <c r="E37" s="64">
        <f t="shared" si="27"/>
        <v>0.2507315404615782</v>
      </c>
      <c r="F37" s="65">
        <f t="shared" si="27"/>
        <v>0.15792034899327242</v>
      </c>
      <c r="G37" s="64">
        <f t="shared" si="27"/>
        <v>0.17808991083514872</v>
      </c>
      <c r="H37" s="64">
        <f t="shared" si="27"/>
        <v>0.21426228608231737</v>
      </c>
      <c r="I37" s="64">
        <f t="shared" si="27"/>
        <v>0.21727281005043675</v>
      </c>
      <c r="J37" s="64">
        <f t="shared" si="27"/>
        <v>0.21005007057920386</v>
      </c>
      <c r="K37" s="64">
        <f t="shared" si="27"/>
        <v>0.13648925706452109</v>
      </c>
      <c r="L37" s="64">
        <f t="shared" si="27"/>
        <v>0.23016526733286638</v>
      </c>
      <c r="M37" s="64">
        <f t="shared" si="27"/>
        <v>0.13317952081010773</v>
      </c>
      <c r="N37" s="64">
        <f t="shared" si="27"/>
        <v>0.2753277478789502</v>
      </c>
      <c r="O37" s="64">
        <f t="shared" si="27"/>
        <v>0.43083210966242591</v>
      </c>
      <c r="P37" s="64">
        <f t="shared" si="27"/>
        <v>0.18716604704830653</v>
      </c>
      <c r="Q37" s="64">
        <f t="shared" si="27"/>
        <v>0.27117870298024332</v>
      </c>
      <c r="R37" s="64">
        <f t="shared" si="27"/>
        <v>0.30585927998379819</v>
      </c>
    </row>
    <row r="38" spans="1:18">
      <c r="A38" s="31" t="s">
        <v>64</v>
      </c>
      <c r="B38" s="32">
        <f t="shared" ref="B38" si="28">+B18/B$18</f>
        <v>1</v>
      </c>
      <c r="C38" s="32">
        <f t="shared" ref="C38:R38" si="29">+C18/C$18</f>
        <v>1</v>
      </c>
      <c r="D38" s="32">
        <f t="shared" si="29"/>
        <v>1</v>
      </c>
      <c r="E38" s="32">
        <f t="shared" si="29"/>
        <v>1</v>
      </c>
      <c r="F38" s="33">
        <f t="shared" si="29"/>
        <v>1</v>
      </c>
      <c r="G38" s="32">
        <f t="shared" si="29"/>
        <v>1</v>
      </c>
      <c r="H38" s="32">
        <f t="shared" si="29"/>
        <v>1</v>
      </c>
      <c r="I38" s="32">
        <f t="shared" si="29"/>
        <v>1</v>
      </c>
      <c r="J38" s="32">
        <f t="shared" si="29"/>
        <v>1</v>
      </c>
      <c r="K38" s="32">
        <f t="shared" si="29"/>
        <v>1</v>
      </c>
      <c r="L38" s="32">
        <f t="shared" si="29"/>
        <v>1</v>
      </c>
      <c r="M38" s="32">
        <f t="shared" si="29"/>
        <v>1</v>
      </c>
      <c r="N38" s="32">
        <f t="shared" si="29"/>
        <v>1</v>
      </c>
      <c r="O38" s="32">
        <f t="shared" si="29"/>
        <v>1</v>
      </c>
      <c r="P38" s="32">
        <f t="shared" si="29"/>
        <v>1</v>
      </c>
      <c r="Q38" s="32">
        <f t="shared" si="29"/>
        <v>1</v>
      </c>
      <c r="R38" s="32">
        <f t="shared" si="29"/>
        <v>1</v>
      </c>
    </row>
    <row r="40" spans="1:18">
      <c r="A40" s="62" t="s">
        <v>172</v>
      </c>
    </row>
    <row r="41" spans="1:18">
      <c r="A41" s="62" t="s">
        <v>461</v>
      </c>
    </row>
    <row r="43" spans="1:18" ht="30" customHeight="1">
      <c r="B43" s="35"/>
      <c r="C43" s="35"/>
    </row>
    <row r="44" spans="1:18">
      <c r="A44" s="61"/>
      <c r="B44" s="120"/>
      <c r="C44" s="120"/>
    </row>
    <row r="45" spans="1:18">
      <c r="A45" s="61"/>
      <c r="B45" s="35"/>
      <c r="C45" s="35"/>
    </row>
    <row r="46" spans="1:18">
      <c r="A46" s="61"/>
      <c r="B46" s="35"/>
      <c r="C46" s="35"/>
    </row>
    <row r="47" spans="1:18">
      <c r="A47" s="61"/>
      <c r="B47" s="35"/>
      <c r="C47" s="35"/>
    </row>
    <row r="48" spans="1:18">
      <c r="A48" s="61"/>
      <c r="B48" s="35"/>
      <c r="C48" s="35"/>
    </row>
    <row r="49" spans="1:3">
      <c r="A49" s="61"/>
      <c r="B49" s="35"/>
      <c r="C49" s="35"/>
    </row>
    <row r="50" spans="1:3">
      <c r="A50" s="61"/>
      <c r="B50" s="35"/>
      <c r="C50" s="35"/>
    </row>
    <row r="51" spans="1:3">
      <c r="A51" s="61"/>
      <c r="B51" s="35"/>
      <c r="C51" s="35"/>
    </row>
    <row r="52" spans="1:3">
      <c r="A52" s="61"/>
      <c r="B52" s="35"/>
      <c r="C52" s="35"/>
    </row>
    <row r="53" spans="1:3">
      <c r="A53" s="61"/>
      <c r="B53" s="35"/>
      <c r="C53" s="35"/>
    </row>
    <row r="54" spans="1:3">
      <c r="A54" s="61"/>
      <c r="B54" s="35"/>
      <c r="C54" s="35"/>
    </row>
    <row r="55" spans="1:3">
      <c r="A55" s="61"/>
      <c r="B55" s="35"/>
      <c r="C55" s="35"/>
    </row>
    <row r="56" spans="1:3">
      <c r="A56" s="61"/>
      <c r="B56" s="35"/>
      <c r="C56" s="35"/>
    </row>
    <row r="57" spans="1:3">
      <c r="A57" s="61"/>
      <c r="B57" s="35"/>
      <c r="C57" s="35"/>
    </row>
    <row r="58" spans="1:3">
      <c r="A58" s="61"/>
      <c r="B58" s="35"/>
      <c r="C58" s="35"/>
    </row>
    <row r="59" spans="1:3">
      <c r="A59" s="61"/>
      <c r="B59" s="35"/>
      <c r="C59" s="35"/>
    </row>
    <row r="60" spans="1:3">
      <c r="A60" s="61"/>
      <c r="B60" s="35"/>
      <c r="C60" s="35"/>
    </row>
    <row r="61" spans="1:3">
      <c r="A61" s="61"/>
      <c r="B61" s="35"/>
      <c r="C61" s="35"/>
    </row>
    <row r="62" spans="1:3">
      <c r="A62" s="35"/>
      <c r="B62" s="35"/>
      <c r="C62" s="35"/>
    </row>
    <row r="64" spans="1:3" ht="15.75" thickBot="1"/>
    <row r="65" spans="1:9">
      <c r="D65" s="394" t="s">
        <v>210</v>
      </c>
      <c r="F65" s="392"/>
      <c r="G65" s="392">
        <v>2012</v>
      </c>
      <c r="H65" s="392">
        <v>2013</v>
      </c>
      <c r="I65" s="392" t="s">
        <v>211</v>
      </c>
    </row>
    <row r="66" spans="1:9" ht="15.75" thickBot="1">
      <c r="D66" s="395"/>
      <c r="F66" s="396"/>
      <c r="G66" s="396"/>
      <c r="H66" s="396"/>
      <c r="I66" s="393"/>
    </row>
    <row r="67" spans="1:9" ht="15.75" thickBot="1">
      <c r="A67" s="22" t="s">
        <v>50</v>
      </c>
      <c r="D67" s="80">
        <v>9122006.416666666</v>
      </c>
      <c r="F67" s="92" t="s">
        <v>212</v>
      </c>
      <c r="G67" s="93">
        <v>37491</v>
      </c>
      <c r="H67" s="99">
        <v>38988</v>
      </c>
      <c r="I67" s="102">
        <f>+H67/G67-1</f>
        <v>3.9929583099943988E-2</v>
      </c>
    </row>
    <row r="68" spans="1:9" ht="15.75" thickBot="1">
      <c r="A68" s="30" t="s">
        <v>51</v>
      </c>
      <c r="D68" s="80">
        <v>1072378.5</v>
      </c>
      <c r="F68" s="94" t="s">
        <v>216</v>
      </c>
      <c r="G68" s="95">
        <v>9062</v>
      </c>
      <c r="H68" s="100">
        <v>10071</v>
      </c>
      <c r="I68" s="102">
        <f t="shared" ref="I68:I71" si="30">+H68/G68-1</f>
        <v>0.1113440741558156</v>
      </c>
    </row>
    <row r="69" spans="1:9" ht="15.75" thickBot="1">
      <c r="A69" s="30" t="s">
        <v>52</v>
      </c>
      <c r="D69" s="80">
        <v>786017.33333333326</v>
      </c>
      <c r="F69" s="94" t="s">
        <v>214</v>
      </c>
      <c r="G69" s="95">
        <v>16839</v>
      </c>
      <c r="H69" s="100">
        <v>16592</v>
      </c>
      <c r="I69" s="102">
        <f t="shared" si="30"/>
        <v>-1.4668329473246589E-2</v>
      </c>
    </row>
    <row r="70" spans="1:9" ht="15.75" thickBot="1">
      <c r="A70" s="30" t="s">
        <v>53</v>
      </c>
      <c r="D70" s="80">
        <v>10071044.333333332</v>
      </c>
      <c r="F70" s="96" t="s">
        <v>217</v>
      </c>
      <c r="G70" s="95">
        <v>13115</v>
      </c>
      <c r="H70" s="100">
        <v>17048</v>
      </c>
      <c r="I70" s="102">
        <f t="shared" si="30"/>
        <v>0.29988562714449096</v>
      </c>
    </row>
    <row r="71" spans="1:9" ht="15.75" thickBot="1">
      <c r="A71" s="30" t="s">
        <v>54</v>
      </c>
      <c r="D71" s="80">
        <v>16592049.75</v>
      </c>
      <c r="F71" s="97" t="s">
        <v>213</v>
      </c>
      <c r="G71" s="98">
        <v>17059</v>
      </c>
      <c r="H71" s="101">
        <v>14696</v>
      </c>
      <c r="I71" s="102">
        <f t="shared" si="30"/>
        <v>-0.13851925669734455</v>
      </c>
    </row>
    <row r="72" spans="1:9" ht="15.75" thickBot="1">
      <c r="A72" s="30" t="s">
        <v>55</v>
      </c>
      <c r="D72" s="80">
        <v>6862081.416666666</v>
      </c>
      <c r="H72" s="90"/>
      <c r="I72" s="90"/>
    </row>
    <row r="73" spans="1:9" s="38" customFormat="1" ht="15.75" thickBot="1">
      <c r="A73" s="85" t="s">
        <v>56</v>
      </c>
      <c r="D73" s="88">
        <v>38988751.25</v>
      </c>
      <c r="F73" s="87"/>
      <c r="H73" s="91"/>
      <c r="I73" s="91"/>
    </row>
    <row r="74" spans="1:9" ht="15.75" thickBot="1">
      <c r="A74" s="30" t="s">
        <v>57</v>
      </c>
      <c r="D74" s="80">
        <v>2253377</v>
      </c>
      <c r="H74" s="20"/>
      <c r="I74" s="20"/>
    </row>
    <row r="75" spans="1:9" ht="15.75" thickBot="1">
      <c r="A75" s="41" t="s">
        <v>58</v>
      </c>
      <c r="D75" s="80">
        <v>17048501.583333332</v>
      </c>
      <c r="F75" s="8"/>
      <c r="H75" s="20"/>
      <c r="I75" s="20"/>
    </row>
    <row r="76" spans="1:9" ht="15.75" thickBot="1">
      <c r="A76" s="56" t="s">
        <v>62</v>
      </c>
      <c r="D76" s="81">
        <v>102796207.58333334</v>
      </c>
      <c r="H76" s="89"/>
      <c r="I76" s="89"/>
    </row>
    <row r="77" spans="1:9" ht="15.75" thickBot="1">
      <c r="A77" s="23" t="s">
        <v>59</v>
      </c>
      <c r="D77" s="80">
        <v>14696803.583333332</v>
      </c>
      <c r="H77" s="20"/>
      <c r="I77" s="20"/>
    </row>
    <row r="78" spans="1:9" ht="15.75" thickBot="1">
      <c r="A78" s="30" t="s">
        <v>60</v>
      </c>
      <c r="D78" s="80">
        <v>12235190.333333332</v>
      </c>
      <c r="H78" s="20"/>
      <c r="I78" s="20"/>
    </row>
    <row r="79" spans="1:9" ht="15.75" thickBot="1">
      <c r="A79" s="41" t="s">
        <v>61</v>
      </c>
      <c r="D79" s="80">
        <v>3826339.75</v>
      </c>
      <c r="F79" s="8"/>
      <c r="H79" s="20"/>
      <c r="I79" s="20"/>
    </row>
    <row r="80" spans="1:9" ht="15.75" thickBot="1">
      <c r="A80" s="56" t="s">
        <v>63</v>
      </c>
      <c r="D80" s="82">
        <v>30758333.666666664</v>
      </c>
      <c r="H80" s="90"/>
      <c r="I80" s="90"/>
    </row>
    <row r="81" spans="1:9" ht="15.75" thickBot="1">
      <c r="A81" s="70" t="s">
        <v>64</v>
      </c>
      <c r="D81" s="83">
        <v>133554541.25</v>
      </c>
      <c r="H81" s="20"/>
      <c r="I81" s="20"/>
    </row>
    <row r="82" spans="1:9" ht="15.75" thickBot="1">
      <c r="A82" s="23" t="s">
        <v>180</v>
      </c>
      <c r="D82" s="80">
        <v>200573</v>
      </c>
      <c r="H82" s="20"/>
      <c r="I82" s="20"/>
    </row>
    <row r="83" spans="1:9" ht="15.75" thickBot="1">
      <c r="A83" s="30" t="s">
        <v>181</v>
      </c>
      <c r="D83" s="80">
        <v>140796.5</v>
      </c>
      <c r="H83" s="20"/>
      <c r="I83" s="20"/>
    </row>
    <row r="84" spans="1:9" ht="15.75" thickBot="1">
      <c r="A84" s="69" t="s">
        <v>182</v>
      </c>
      <c r="D84" s="84">
        <v>121</v>
      </c>
      <c r="H84" s="90"/>
      <c r="I84" s="90"/>
    </row>
    <row r="85" spans="1:9" ht="15.75" thickBot="1">
      <c r="D85" s="73">
        <v>2013</v>
      </c>
    </row>
    <row r="86" spans="1:9">
      <c r="A86" s="22" t="s">
        <v>50</v>
      </c>
      <c r="D86" s="40">
        <v>6.8301731497031115E-2</v>
      </c>
    </row>
    <row r="87" spans="1:9" ht="15.75" thickBot="1">
      <c r="A87" s="30" t="s">
        <v>51</v>
      </c>
      <c r="D87" s="28">
        <v>8.0295173040400084E-3</v>
      </c>
    </row>
    <row r="88" spans="1:9">
      <c r="A88" s="30" t="s">
        <v>52</v>
      </c>
      <c r="D88" s="28">
        <v>5.8853658286466782E-3</v>
      </c>
      <c r="F88" s="388"/>
      <c r="G88" s="388" t="s">
        <v>470</v>
      </c>
    </row>
    <row r="89" spans="1:9" ht="15.75" thickBot="1">
      <c r="A89" s="30" t="s">
        <v>53</v>
      </c>
      <c r="D89" s="28">
        <v>7.5407726604229799E-2</v>
      </c>
      <c r="F89" s="389"/>
      <c r="G89" s="389"/>
    </row>
    <row r="90" spans="1:9" s="38" customFormat="1">
      <c r="A90" s="85" t="s">
        <v>54</v>
      </c>
      <c r="D90" s="86">
        <v>0.12423426110941023</v>
      </c>
      <c r="F90" s="85" t="s">
        <v>212</v>
      </c>
      <c r="G90" s="86">
        <v>0.20810000000000001</v>
      </c>
    </row>
    <row r="91" spans="1:9">
      <c r="A91" s="30" t="s">
        <v>55</v>
      </c>
      <c r="D91" s="28">
        <v>5.1380367544534289E-2</v>
      </c>
      <c r="F91" s="41" t="s">
        <v>215</v>
      </c>
      <c r="G91" s="28">
        <v>0.14119999999999999</v>
      </c>
    </row>
    <row r="92" spans="1:9" s="38" customFormat="1">
      <c r="A92" s="85" t="s">
        <v>56</v>
      </c>
      <c r="D92" s="86">
        <v>0.29193130300988546</v>
      </c>
      <c r="F92" s="30" t="s">
        <v>214</v>
      </c>
      <c r="G92" s="86">
        <v>0.13919999999999999</v>
      </c>
    </row>
    <row r="93" spans="1:9">
      <c r="A93" s="30" t="s">
        <v>57</v>
      </c>
      <c r="D93" s="28">
        <v>1.6872335293952424E-2</v>
      </c>
      <c r="F93" s="23" t="s">
        <v>471</v>
      </c>
      <c r="G93" s="28">
        <v>0.1273</v>
      </c>
    </row>
    <row r="94" spans="1:9" ht="15.75" thickBot="1">
      <c r="A94" s="41" t="s">
        <v>58</v>
      </c>
      <c r="D94" s="28">
        <v>0.12765197966140543</v>
      </c>
      <c r="F94" s="30" t="s">
        <v>216</v>
      </c>
      <c r="G94" s="28">
        <v>0.1065</v>
      </c>
    </row>
    <row r="95" spans="1:9" ht="15.75" thickBot="1">
      <c r="A95" s="56" t="s">
        <v>62</v>
      </c>
      <c r="D95" s="64">
        <v>0.7696945878531356</v>
      </c>
      <c r="F95" s="34" t="s">
        <v>472</v>
      </c>
      <c r="G95" s="28">
        <v>0.10059999999999999</v>
      </c>
    </row>
    <row r="96" spans="1:9">
      <c r="A96" s="23" t="s">
        <v>59</v>
      </c>
      <c r="D96" s="28">
        <v>0.11004345824394296</v>
      </c>
      <c r="H96" s="390"/>
    </row>
    <row r="97" spans="1:8">
      <c r="A97" s="30" t="s">
        <v>60</v>
      </c>
      <c r="D97" s="28">
        <v>9.1611937855638675E-2</v>
      </c>
      <c r="H97" s="391"/>
    </row>
    <row r="98" spans="1:8" ht="15.75" thickBot="1">
      <c r="A98" s="41" t="s">
        <v>61</v>
      </c>
      <c r="D98" s="28">
        <v>2.8650016047282855E-2</v>
      </c>
      <c r="H98" s="103"/>
    </row>
    <row r="99" spans="1:8" ht="15.75" thickBot="1">
      <c r="A99" s="56" t="s">
        <v>63</v>
      </c>
      <c r="D99" s="64">
        <v>0.23030541214686448</v>
      </c>
      <c r="H99" s="104"/>
    </row>
    <row r="100" spans="1:8" ht="15.75" thickBot="1">
      <c r="A100" s="70" t="s">
        <v>64</v>
      </c>
      <c r="D100" s="32">
        <v>1</v>
      </c>
      <c r="H100" s="103"/>
    </row>
    <row r="101" spans="1:8">
      <c r="H101" s="104"/>
    </row>
    <row r="102" spans="1:8">
      <c r="H102" s="104"/>
    </row>
  </sheetData>
  <sheetProtection selectLockedCells="1" selectUnlockedCells="1"/>
  <mergeCells count="11">
    <mergeCell ref="H96:H97"/>
    <mergeCell ref="I65:I66"/>
    <mergeCell ref="D65:D66"/>
    <mergeCell ref="F65:F66"/>
    <mergeCell ref="G65:G66"/>
    <mergeCell ref="H65:H66"/>
    <mergeCell ref="A24:R24"/>
    <mergeCell ref="A1:R2"/>
    <mergeCell ref="A3:B3"/>
    <mergeCell ref="F88:F89"/>
    <mergeCell ref="G88:G89"/>
  </mergeCells>
  <hyperlinks>
    <hyperlink ref="A1:L1" location="CONTENIDO!A1" display="EMPRESAS DE TRANSPORTE AÉREO PASAJEROS REGULAR NACIONAL   -  COSTOS DE OPERACIÓN POR TIPO DE AERONAVE   "/>
    <hyperlink ref="A1:M2" location="CONTENIDO!A1" display="EMPRESAS DE TRANSPORTE AÉREO PASAJEROS REGULAR NACIONAL   -  COSTOS DE OPERACIÓN POR TIPO DE AERONAVE   "/>
  </hyperlinks>
  <pageMargins left="0.7" right="0.7" top="0.75" bottom="0.75" header="0.3" footer="0.3"/>
  <pageSetup orientation="portrait" verticalDpi="599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M17" sqref="M17"/>
    </sheetView>
  </sheetViews>
  <sheetFormatPr baseColWidth="10" defaultColWidth="10.8984375" defaultRowHeight="15"/>
  <cols>
    <col min="1" max="1" width="26.296875" style="36" customWidth="1"/>
    <col min="2" max="3" width="10.5" style="36" bestFit="1" customWidth="1"/>
    <col min="4" max="7" width="11.69921875" style="36" bestFit="1" customWidth="1"/>
    <col min="8" max="8" width="13.796875" style="36" bestFit="1" customWidth="1"/>
    <col min="9" max="16384" width="10.8984375" style="8"/>
  </cols>
  <sheetData>
    <row r="1" spans="1:9" ht="16.149999999999999" customHeight="1">
      <c r="A1" s="398" t="s">
        <v>359</v>
      </c>
      <c r="B1" s="399"/>
      <c r="C1" s="399"/>
      <c r="D1" s="399"/>
      <c r="E1" s="399"/>
      <c r="F1" s="399"/>
      <c r="G1" s="399"/>
      <c r="H1" s="399"/>
      <c r="I1" s="400"/>
    </row>
    <row r="2" spans="1:9" ht="15.75" thickBot="1">
      <c r="A2" s="401" t="s">
        <v>475</v>
      </c>
      <c r="B2" s="402"/>
      <c r="C2" s="402"/>
      <c r="D2" s="402"/>
      <c r="E2" s="402"/>
      <c r="F2" s="402"/>
      <c r="G2" s="402"/>
      <c r="H2" s="402"/>
      <c r="I2" s="403"/>
    </row>
    <row r="3" spans="1:9" ht="15.75" thickBot="1">
      <c r="A3" s="217" t="s">
        <v>164</v>
      </c>
      <c r="B3" s="217" t="s">
        <v>113</v>
      </c>
      <c r="C3" s="217" t="s">
        <v>85</v>
      </c>
      <c r="D3" s="217" t="s">
        <v>473</v>
      </c>
      <c r="E3" s="217" t="s">
        <v>266</v>
      </c>
      <c r="F3" s="217" t="s">
        <v>474</v>
      </c>
      <c r="G3" s="217" t="s">
        <v>89</v>
      </c>
      <c r="H3" s="217" t="s">
        <v>89</v>
      </c>
      <c r="I3" s="217" t="s">
        <v>357</v>
      </c>
    </row>
    <row r="4" spans="1:9" ht="15.75" thickBot="1">
      <c r="A4" s="198" t="s">
        <v>162</v>
      </c>
      <c r="B4" s="198" t="s">
        <v>9</v>
      </c>
      <c r="C4" s="198" t="s">
        <v>20</v>
      </c>
      <c r="D4" s="198" t="s">
        <v>267</v>
      </c>
      <c r="E4" s="198" t="s">
        <v>14</v>
      </c>
      <c r="F4" s="198" t="s">
        <v>87</v>
      </c>
      <c r="G4" s="198" t="s">
        <v>10</v>
      </c>
      <c r="H4" s="198" t="s">
        <v>146</v>
      </c>
      <c r="I4" s="198" t="s">
        <v>22</v>
      </c>
    </row>
    <row r="5" spans="1:9">
      <c r="A5" s="242" t="s">
        <v>50</v>
      </c>
      <c r="B5" s="208">
        <v>958552</v>
      </c>
      <c r="C5" s="208">
        <v>279000</v>
      </c>
      <c r="D5" s="208">
        <v>2205711.5</v>
      </c>
      <c r="E5" s="208">
        <v>2774242</v>
      </c>
      <c r="F5" s="208">
        <v>2089621</v>
      </c>
      <c r="G5" s="208">
        <v>3599162</v>
      </c>
      <c r="H5" s="208">
        <v>2492508</v>
      </c>
      <c r="I5" s="209">
        <v>382203.66666666669</v>
      </c>
    </row>
    <row r="6" spans="1:9">
      <c r="A6" s="243" t="s">
        <v>69</v>
      </c>
      <c r="B6" s="200">
        <v>61152</v>
      </c>
      <c r="C6" s="200">
        <v>1083333</v>
      </c>
      <c r="D6" s="200">
        <v>138382</v>
      </c>
      <c r="E6" s="200">
        <v>234971</v>
      </c>
      <c r="F6" s="200">
        <v>483296</v>
      </c>
      <c r="G6" s="200">
        <v>79793</v>
      </c>
      <c r="H6" s="200">
        <v>96205</v>
      </c>
      <c r="I6" s="210">
        <v>160942.33333333334</v>
      </c>
    </row>
    <row r="7" spans="1:9">
      <c r="A7" s="243" t="s">
        <v>53</v>
      </c>
      <c r="B7" s="200">
        <v>2579478</v>
      </c>
      <c r="C7" s="200">
        <v>248000</v>
      </c>
      <c r="D7" s="200">
        <v>1599851.5</v>
      </c>
      <c r="E7" s="200">
        <v>1878305</v>
      </c>
      <c r="F7" s="200">
        <v>1261152.5</v>
      </c>
      <c r="G7" s="200">
        <v>1990673</v>
      </c>
      <c r="H7" s="200">
        <v>1458411</v>
      </c>
      <c r="I7" s="210">
        <v>143398</v>
      </c>
    </row>
    <row r="8" spans="1:9">
      <c r="A8" s="243" t="s">
        <v>54</v>
      </c>
      <c r="B8" s="200">
        <v>1212729</v>
      </c>
      <c r="C8" s="200">
        <v>960000</v>
      </c>
      <c r="D8" s="200">
        <v>1236794</v>
      </c>
      <c r="E8" s="200">
        <v>1543004</v>
      </c>
      <c r="F8" s="200">
        <v>1314502</v>
      </c>
      <c r="G8" s="200">
        <v>1711255</v>
      </c>
      <c r="H8" s="200">
        <v>1819663</v>
      </c>
      <c r="I8" s="210">
        <v>398160.66666666669</v>
      </c>
    </row>
    <row r="9" spans="1:9">
      <c r="A9" s="243" t="s">
        <v>56</v>
      </c>
      <c r="B9" s="200">
        <v>7399351</v>
      </c>
      <c r="C9" s="200">
        <v>2857600</v>
      </c>
      <c r="D9" s="200">
        <v>6358462.5</v>
      </c>
      <c r="E9" s="200">
        <v>6902445</v>
      </c>
      <c r="F9" s="200">
        <v>9041607.5</v>
      </c>
      <c r="G9" s="200">
        <v>4764825</v>
      </c>
      <c r="H9" s="200">
        <v>8981430</v>
      </c>
      <c r="I9" s="210">
        <v>934471</v>
      </c>
    </row>
    <row r="10" spans="1:9">
      <c r="A10" s="243" t="s">
        <v>70</v>
      </c>
      <c r="B10" s="200">
        <v>197012</v>
      </c>
      <c r="C10" s="200">
        <v>0</v>
      </c>
      <c r="D10" s="200">
        <v>87845</v>
      </c>
      <c r="E10" s="200">
        <v>172568</v>
      </c>
      <c r="F10" s="200">
        <v>25584</v>
      </c>
      <c r="G10" s="200">
        <v>0</v>
      </c>
      <c r="H10" s="200">
        <v>0</v>
      </c>
      <c r="I10" s="210">
        <v>0</v>
      </c>
    </row>
    <row r="11" spans="1:9" ht="15.75" thickBot="1">
      <c r="A11" s="244" t="s">
        <v>58</v>
      </c>
      <c r="B11" s="201">
        <v>2314914</v>
      </c>
      <c r="C11" s="201">
        <v>1500000</v>
      </c>
      <c r="D11" s="201">
        <v>82838.5</v>
      </c>
      <c r="E11" s="201">
        <v>0</v>
      </c>
      <c r="F11" s="201">
        <v>1471000</v>
      </c>
      <c r="G11" s="201">
        <v>7209233</v>
      </c>
      <c r="H11" s="201">
        <v>13388575</v>
      </c>
      <c r="I11" s="211">
        <v>694798</v>
      </c>
    </row>
    <row r="12" spans="1:9" ht="15.75" thickBot="1">
      <c r="A12" s="245" t="s">
        <v>62</v>
      </c>
      <c r="B12" s="206">
        <v>14723188</v>
      </c>
      <c r="C12" s="206">
        <v>6927933</v>
      </c>
      <c r="D12" s="206">
        <v>11709885</v>
      </c>
      <c r="E12" s="206">
        <v>13505535</v>
      </c>
      <c r="F12" s="206">
        <v>15686763</v>
      </c>
      <c r="G12" s="206">
        <v>19354941</v>
      </c>
      <c r="H12" s="206">
        <v>28236792</v>
      </c>
      <c r="I12" s="212">
        <v>2713973.666666667</v>
      </c>
    </row>
    <row r="13" spans="1:9">
      <c r="A13" s="246" t="s">
        <v>59</v>
      </c>
      <c r="B13" s="199">
        <v>656798</v>
      </c>
      <c r="C13" s="199">
        <v>80000</v>
      </c>
      <c r="D13" s="199">
        <v>1244371</v>
      </c>
      <c r="E13" s="199">
        <v>1346983</v>
      </c>
      <c r="F13" s="199">
        <v>1109527</v>
      </c>
      <c r="G13" s="199">
        <v>495685</v>
      </c>
      <c r="H13" s="199">
        <v>447761</v>
      </c>
      <c r="I13" s="213">
        <v>200746</v>
      </c>
    </row>
    <row r="14" spans="1:9">
      <c r="A14" s="243" t="s">
        <v>67</v>
      </c>
      <c r="B14" s="200">
        <v>1522403</v>
      </c>
      <c r="C14" s="200">
        <v>0</v>
      </c>
      <c r="D14" s="200">
        <v>198573.5</v>
      </c>
      <c r="E14" s="200">
        <v>138899</v>
      </c>
      <c r="F14" s="200">
        <v>329273.5</v>
      </c>
      <c r="G14" s="200">
        <v>1722220</v>
      </c>
      <c r="H14" s="200">
        <v>989811</v>
      </c>
      <c r="I14" s="210">
        <v>0</v>
      </c>
    </row>
    <row r="15" spans="1:9" ht="15.75" thickBot="1">
      <c r="A15" s="244" t="s">
        <v>71</v>
      </c>
      <c r="B15" s="201">
        <v>1187436</v>
      </c>
      <c r="C15" s="201">
        <v>315723</v>
      </c>
      <c r="D15" s="201">
        <v>108935</v>
      </c>
      <c r="E15" s="201">
        <v>102972</v>
      </c>
      <c r="F15" s="201">
        <v>62709</v>
      </c>
      <c r="G15" s="201">
        <v>3446167</v>
      </c>
      <c r="H15" s="201">
        <v>1495849</v>
      </c>
      <c r="I15" s="211">
        <v>409250.66666666669</v>
      </c>
    </row>
    <row r="16" spans="1:9" ht="15.75" thickBot="1">
      <c r="A16" s="245" t="s">
        <v>63</v>
      </c>
      <c r="B16" s="206">
        <v>3366637</v>
      </c>
      <c r="C16" s="206">
        <v>395723</v>
      </c>
      <c r="D16" s="206">
        <v>1551879.5</v>
      </c>
      <c r="E16" s="206">
        <v>1588854</v>
      </c>
      <c r="F16" s="206">
        <v>1501509.5</v>
      </c>
      <c r="G16" s="206">
        <v>5664072</v>
      </c>
      <c r="H16" s="206">
        <v>2933421</v>
      </c>
      <c r="I16" s="212">
        <v>609996.66666666674</v>
      </c>
    </row>
    <row r="17" spans="1:9" ht="15.75" thickBot="1">
      <c r="A17" s="247" t="s">
        <v>49</v>
      </c>
      <c r="B17" s="207">
        <v>18089825</v>
      </c>
      <c r="C17" s="207">
        <v>7323656</v>
      </c>
      <c r="D17" s="207">
        <v>13261764.5</v>
      </c>
      <c r="E17" s="207">
        <v>15094389</v>
      </c>
      <c r="F17" s="207">
        <v>17188272.5</v>
      </c>
      <c r="G17" s="207">
        <v>25019013</v>
      </c>
      <c r="H17" s="207">
        <v>31170213</v>
      </c>
      <c r="I17" s="214">
        <v>3323970.333333334</v>
      </c>
    </row>
    <row r="18" spans="1:9">
      <c r="A18" s="246" t="s">
        <v>180</v>
      </c>
      <c r="B18" s="199">
        <v>11356</v>
      </c>
      <c r="C18" s="199">
        <v>74</v>
      </c>
      <c r="D18" s="199">
        <v>1978</v>
      </c>
      <c r="E18" s="199">
        <v>581</v>
      </c>
      <c r="F18" s="199">
        <v>768</v>
      </c>
      <c r="G18" s="199">
        <v>936</v>
      </c>
      <c r="H18" s="199">
        <v>3064</v>
      </c>
      <c r="I18" s="213">
        <v>2084</v>
      </c>
    </row>
    <row r="19" spans="1:9">
      <c r="A19" s="243" t="s">
        <v>181</v>
      </c>
      <c r="B19" s="200">
        <v>3406</v>
      </c>
      <c r="C19" s="200">
        <v>57</v>
      </c>
      <c r="D19" s="200">
        <v>1717</v>
      </c>
      <c r="E19" s="200">
        <v>205</v>
      </c>
      <c r="F19" s="200">
        <v>762</v>
      </c>
      <c r="G19" s="200">
        <v>281</v>
      </c>
      <c r="H19" s="200">
        <v>714</v>
      </c>
      <c r="I19" s="210">
        <v>2157</v>
      </c>
    </row>
    <row r="20" spans="1:9" ht="15.75" thickBot="1">
      <c r="A20" s="248" t="s">
        <v>182</v>
      </c>
      <c r="B20" s="215">
        <v>5</v>
      </c>
      <c r="C20" s="215">
        <v>1</v>
      </c>
      <c r="D20" s="215">
        <v>7</v>
      </c>
      <c r="E20" s="215">
        <v>3</v>
      </c>
      <c r="F20" s="215">
        <v>3</v>
      </c>
      <c r="G20" s="215">
        <v>2</v>
      </c>
      <c r="H20" s="215">
        <v>2</v>
      </c>
      <c r="I20" s="216">
        <v>6</v>
      </c>
    </row>
    <row r="21" spans="1:9" ht="15.75" thickBot="1"/>
    <row r="22" spans="1:9" ht="15.75" thickBot="1">
      <c r="A22" s="380" t="s">
        <v>65</v>
      </c>
      <c r="B22" s="381"/>
      <c r="C22" s="381"/>
      <c r="D22" s="381"/>
      <c r="E22" s="381"/>
      <c r="F22" s="381"/>
      <c r="G22" s="381"/>
      <c r="H22" s="381"/>
      <c r="I22" s="397"/>
    </row>
    <row r="23" spans="1:9">
      <c r="A23" s="23" t="s">
        <v>50</v>
      </c>
      <c r="B23" s="53">
        <f t="shared" ref="B23" si="0">+B5/B$17</f>
        <v>5.2988461745760392E-2</v>
      </c>
      <c r="C23" s="53">
        <f t="shared" ref="C23:H23" si="1">+C5/C$17</f>
        <v>3.8095727052171756E-2</v>
      </c>
      <c r="D23" s="53">
        <f t="shared" si="1"/>
        <v>0.1663211181287377</v>
      </c>
      <c r="E23" s="53">
        <f t="shared" si="1"/>
        <v>0.18379293126737359</v>
      </c>
      <c r="F23" s="53">
        <f t="shared" si="1"/>
        <v>0.12157248496031232</v>
      </c>
      <c r="G23" s="53">
        <f t="shared" si="1"/>
        <v>0.14385707381821977</v>
      </c>
      <c r="H23" s="53">
        <f t="shared" si="1"/>
        <v>7.9964419877400258E-2</v>
      </c>
      <c r="I23" s="53">
        <f t="shared" ref="I23" si="2">+I5/I$17</f>
        <v>0.11498407877888199</v>
      </c>
    </row>
    <row r="24" spans="1:9">
      <c r="A24" s="30" t="s">
        <v>52</v>
      </c>
      <c r="B24" s="53">
        <f t="shared" ref="B24:H24" si="3">+B6/B$17</f>
        <v>3.3804638795566014E-3</v>
      </c>
      <c r="C24" s="53">
        <f t="shared" si="3"/>
        <v>0.14792243109179351</v>
      </c>
      <c r="D24" s="53">
        <f t="shared" si="3"/>
        <v>1.0434659731742334E-2</v>
      </c>
      <c r="E24" s="53">
        <f t="shared" si="3"/>
        <v>1.5566777827178033E-2</v>
      </c>
      <c r="F24" s="53">
        <f t="shared" si="3"/>
        <v>2.8117776233766364E-2</v>
      </c>
      <c r="G24" s="53">
        <f t="shared" si="3"/>
        <v>3.1892944777637709E-3</v>
      </c>
      <c r="H24" s="53">
        <f t="shared" si="3"/>
        <v>3.0864402498629062E-3</v>
      </c>
      <c r="I24" s="53">
        <f t="shared" ref="I24" si="4">+I6/I$17</f>
        <v>4.8418703295687253E-2</v>
      </c>
    </row>
    <row r="25" spans="1:9">
      <c r="A25" s="30" t="s">
        <v>53</v>
      </c>
      <c r="B25" s="53">
        <f t="shared" ref="B25:H25" si="5">+B7/B$17</f>
        <v>0.14259275587243106</v>
      </c>
      <c r="C25" s="53">
        <f t="shared" si="5"/>
        <v>3.3862868490819341E-2</v>
      </c>
      <c r="D25" s="53">
        <f t="shared" si="5"/>
        <v>0.12063639796951604</v>
      </c>
      <c r="E25" s="53">
        <f t="shared" si="5"/>
        <v>0.12443729918448504</v>
      </c>
      <c r="F25" s="53">
        <f t="shared" si="5"/>
        <v>7.3372847678555245E-2</v>
      </c>
      <c r="G25" s="53">
        <f t="shared" si="5"/>
        <v>7.9566408155269761E-2</v>
      </c>
      <c r="H25" s="53">
        <f t="shared" si="5"/>
        <v>4.6788611935375611E-2</v>
      </c>
      <c r="I25" s="53">
        <f t="shared" ref="I25" si="6">+I7/I$17</f>
        <v>4.314057756833168E-2</v>
      </c>
    </row>
    <row r="26" spans="1:9">
      <c r="A26" s="30" t="s">
        <v>54</v>
      </c>
      <c r="B26" s="53">
        <f t="shared" ref="B26:H26" si="7">+B8/B$17</f>
        <v>6.7039288660890858E-2</v>
      </c>
      <c r="C26" s="53">
        <f t="shared" si="7"/>
        <v>0.13108207157736518</v>
      </c>
      <c r="D26" s="53">
        <f t="shared" si="7"/>
        <v>9.3260138950589877E-2</v>
      </c>
      <c r="E26" s="53">
        <f t="shared" si="7"/>
        <v>0.10222368060078484</v>
      </c>
      <c r="F26" s="53">
        <f t="shared" si="7"/>
        <v>7.6476679084532789E-2</v>
      </c>
      <c r="G26" s="53">
        <f t="shared" si="7"/>
        <v>6.8398181814766229E-2</v>
      </c>
      <c r="H26" s="53">
        <f t="shared" si="7"/>
        <v>5.8378266455862846E-2</v>
      </c>
      <c r="I26" s="53">
        <f t="shared" ref="I26" si="8">+I8/I$17</f>
        <v>0.11978466314029476</v>
      </c>
    </row>
    <row r="27" spans="1:9">
      <c r="A27" s="30" t="s">
        <v>66</v>
      </c>
      <c r="B27" s="53">
        <f t="shared" ref="B27:H27" si="9">+B9/B$17</f>
        <v>0.40903386295887328</v>
      </c>
      <c r="C27" s="53">
        <f t="shared" si="9"/>
        <v>0.39018763306195703</v>
      </c>
      <c r="D27" s="53">
        <f t="shared" si="9"/>
        <v>0.47945825760968686</v>
      </c>
      <c r="E27" s="53">
        <f t="shared" si="9"/>
        <v>0.45728548535485602</v>
      </c>
      <c r="F27" s="53">
        <f t="shared" si="9"/>
        <v>0.52603352082066424</v>
      </c>
      <c r="G27" s="53">
        <f t="shared" si="9"/>
        <v>0.19044816036507914</v>
      </c>
      <c r="H27" s="53">
        <f t="shared" si="9"/>
        <v>0.2881414381095182</v>
      </c>
      <c r="I27" s="53">
        <f t="shared" ref="I27" si="10">+I9/I$17</f>
        <v>0.28113096877820104</v>
      </c>
    </row>
    <row r="28" spans="1:9">
      <c r="A28" s="30" t="s">
        <v>57</v>
      </c>
      <c r="B28" s="53">
        <f t="shared" ref="B28:H28" si="11">+B10/B$17</f>
        <v>1.089076317764268E-2</v>
      </c>
      <c r="C28" s="53">
        <f t="shared" si="11"/>
        <v>0</v>
      </c>
      <c r="D28" s="53">
        <f t="shared" si="11"/>
        <v>6.6239300207751386E-3</v>
      </c>
      <c r="E28" s="53">
        <f t="shared" si="11"/>
        <v>1.1432592601131454E-2</v>
      </c>
      <c r="F28" s="53">
        <f t="shared" si="11"/>
        <v>1.4884567369990206E-3</v>
      </c>
      <c r="G28" s="53">
        <f t="shared" si="11"/>
        <v>0</v>
      </c>
      <c r="H28" s="53">
        <f t="shared" si="11"/>
        <v>0</v>
      </c>
      <c r="I28" s="53">
        <f t="shared" ref="I28" si="12">+I10/I$17</f>
        <v>0</v>
      </c>
    </row>
    <row r="29" spans="1:9" ht="15.75" thickBot="1">
      <c r="A29" s="30" t="s">
        <v>58</v>
      </c>
      <c r="B29" s="53">
        <f t="shared" ref="B29:I35" si="13">+B11/B$17</f>
        <v>0.12796773877027556</v>
      </c>
      <c r="C29" s="53">
        <f t="shared" si="13"/>
        <v>0.20481573683963311</v>
      </c>
      <c r="D29" s="53">
        <f t="shared" si="13"/>
        <v>6.2464161537478663E-3</v>
      </c>
      <c r="E29" s="53">
        <f t="shared" si="13"/>
        <v>0</v>
      </c>
      <c r="F29" s="53">
        <f t="shared" si="13"/>
        <v>8.558160804118041E-2</v>
      </c>
      <c r="G29" s="53">
        <f t="shared" si="13"/>
        <v>0.28815017602812709</v>
      </c>
      <c r="H29" s="53">
        <f t="shared" si="13"/>
        <v>0.42953107186017625</v>
      </c>
      <c r="I29" s="53">
        <f t="shared" ref="I29" si="14">+I11/I$17</f>
        <v>0.20902653463313095</v>
      </c>
    </row>
    <row r="30" spans="1:9" ht="15.75" thickBot="1">
      <c r="A30" s="52" t="s">
        <v>62</v>
      </c>
      <c r="B30" s="78">
        <f t="shared" si="13"/>
        <v>0.81389333506543038</v>
      </c>
      <c r="C30" s="78">
        <f t="shared" si="13"/>
        <v>0.94596646811373997</v>
      </c>
      <c r="D30" s="78">
        <f t="shared" si="13"/>
        <v>0.88298091856479577</v>
      </c>
      <c r="E30" s="78">
        <f t="shared" si="13"/>
        <v>0.894738766835809</v>
      </c>
      <c r="F30" s="78">
        <f t="shared" si="13"/>
        <v>0.91264337355601033</v>
      </c>
      <c r="G30" s="78">
        <f t="shared" si="13"/>
        <v>0.77360929465922579</v>
      </c>
      <c r="H30" s="78">
        <f t="shared" si="13"/>
        <v>0.9058902484881961</v>
      </c>
      <c r="I30" s="78">
        <f t="shared" ref="I30" si="15">+I12/I$17</f>
        <v>0.81648552619452774</v>
      </c>
    </row>
    <row r="31" spans="1:9">
      <c r="A31" s="30" t="s">
        <v>59</v>
      </c>
      <c r="B31" s="53">
        <f t="shared" si="13"/>
        <v>3.6307592804242166E-2</v>
      </c>
      <c r="C31" s="53">
        <f t="shared" si="13"/>
        <v>1.0923505964780433E-2</v>
      </c>
      <c r="D31" s="53">
        <f t="shared" si="13"/>
        <v>9.3831480720382263E-2</v>
      </c>
      <c r="E31" s="53">
        <f t="shared" si="13"/>
        <v>8.9237331832378239E-2</v>
      </c>
      <c r="F31" s="53">
        <f t="shared" si="13"/>
        <v>6.4551396889943422E-2</v>
      </c>
      <c r="G31" s="53">
        <f t="shared" si="13"/>
        <v>1.9812332325020176E-2</v>
      </c>
      <c r="H31" s="53">
        <f t="shared" si="13"/>
        <v>1.4365028561081697E-2</v>
      </c>
      <c r="I31" s="53">
        <f t="shared" ref="I31" si="16">+I13/I$17</f>
        <v>6.039343913117555E-2</v>
      </c>
    </row>
    <row r="32" spans="1:9">
      <c r="A32" s="30" t="s">
        <v>60</v>
      </c>
      <c r="B32" s="53">
        <f t="shared" si="13"/>
        <v>8.4157972783042406E-2</v>
      </c>
      <c r="C32" s="53">
        <f t="shared" si="13"/>
        <v>0</v>
      </c>
      <c r="D32" s="53">
        <f t="shared" si="13"/>
        <v>1.4973384574880665E-2</v>
      </c>
      <c r="E32" s="53">
        <f t="shared" si="13"/>
        <v>9.2020286478637862E-3</v>
      </c>
      <c r="F32" s="53">
        <f t="shared" si="13"/>
        <v>1.9156869894865817E-2</v>
      </c>
      <c r="G32" s="53">
        <f t="shared" si="13"/>
        <v>6.8836448504183592E-2</v>
      </c>
      <c r="H32" s="53">
        <f t="shared" si="13"/>
        <v>3.1755028430508321E-2</v>
      </c>
      <c r="I32" s="53">
        <f t="shared" ref="I32" si="17">+I14/I$17</f>
        <v>0</v>
      </c>
    </row>
    <row r="33" spans="1:9" ht="15.75" thickBot="1">
      <c r="A33" s="30" t="s">
        <v>61</v>
      </c>
      <c r="B33" s="53">
        <f t="shared" si="13"/>
        <v>6.5641099347285001E-2</v>
      </c>
      <c r="C33" s="53">
        <f t="shared" si="13"/>
        <v>4.3110025921479653E-2</v>
      </c>
      <c r="D33" s="53">
        <f t="shared" si="13"/>
        <v>8.2142161399412581E-3</v>
      </c>
      <c r="E33" s="53">
        <f t="shared" si="13"/>
        <v>6.821872683948983E-3</v>
      </c>
      <c r="F33" s="53">
        <f t="shared" si="13"/>
        <v>3.6483596591804094E-3</v>
      </c>
      <c r="G33" s="53">
        <f t="shared" si="13"/>
        <v>0.13774192451157047</v>
      </c>
      <c r="H33" s="53">
        <f t="shared" si="13"/>
        <v>4.7989694520213899E-2</v>
      </c>
      <c r="I33" s="53">
        <f t="shared" ref="I33" si="18">+I15/I$17</f>
        <v>0.12312103467429661</v>
      </c>
    </row>
    <row r="34" spans="1:9" ht="15.75" thickBot="1">
      <c r="A34" s="56" t="s">
        <v>63</v>
      </c>
      <c r="B34" s="79">
        <f t="shared" si="13"/>
        <v>0.18610666493456957</v>
      </c>
      <c r="C34" s="79">
        <f t="shared" si="13"/>
        <v>5.4033531886260089E-2</v>
      </c>
      <c r="D34" s="79">
        <f t="shared" si="13"/>
        <v>0.11701908143520419</v>
      </c>
      <c r="E34" s="79">
        <f t="shared" si="13"/>
        <v>0.10526123316419102</v>
      </c>
      <c r="F34" s="79">
        <f t="shared" si="13"/>
        <v>8.7356626443989643E-2</v>
      </c>
      <c r="G34" s="79">
        <f t="shared" si="13"/>
        <v>0.22639070534077424</v>
      </c>
      <c r="H34" s="79">
        <f t="shared" si="13"/>
        <v>9.410975151180391E-2</v>
      </c>
      <c r="I34" s="79">
        <f t="shared" si="13"/>
        <v>0.18351447380547217</v>
      </c>
    </row>
    <row r="35" spans="1:9" ht="15.75" thickBot="1">
      <c r="A35" s="57" t="s">
        <v>49</v>
      </c>
      <c r="B35" s="66">
        <f t="shared" si="13"/>
        <v>1</v>
      </c>
      <c r="C35" s="66">
        <f t="shared" si="13"/>
        <v>1</v>
      </c>
      <c r="D35" s="66">
        <f t="shared" si="13"/>
        <v>1</v>
      </c>
      <c r="E35" s="66">
        <f t="shared" si="13"/>
        <v>1</v>
      </c>
      <c r="F35" s="66">
        <f t="shared" si="13"/>
        <v>1</v>
      </c>
      <c r="G35" s="66">
        <f t="shared" si="13"/>
        <v>1</v>
      </c>
      <c r="H35" s="66">
        <f t="shared" si="13"/>
        <v>1</v>
      </c>
      <c r="I35" s="66">
        <f t="shared" si="13"/>
        <v>1</v>
      </c>
    </row>
    <row r="36" spans="1:9">
      <c r="A36" s="62" t="s">
        <v>173</v>
      </c>
      <c r="B36" s="54"/>
      <c r="C36" s="54"/>
      <c r="D36" s="54"/>
      <c r="E36" s="54"/>
      <c r="F36" s="54"/>
      <c r="G36" s="54"/>
    </row>
    <row r="37" spans="1:9">
      <c r="A37" s="62" t="s">
        <v>174</v>
      </c>
      <c r="B37" s="54"/>
      <c r="C37" s="54"/>
      <c r="D37" s="54"/>
      <c r="E37" s="54"/>
      <c r="F37" s="54"/>
      <c r="G37" s="54"/>
    </row>
    <row r="38" spans="1:9">
      <c r="A38" s="8"/>
      <c r="B38" s="54"/>
      <c r="C38" s="54"/>
      <c r="D38" s="54"/>
      <c r="E38" s="54"/>
      <c r="F38" s="54"/>
      <c r="G38" s="54"/>
    </row>
    <row r="39" spans="1:9">
      <c r="A39" s="62" t="s">
        <v>461</v>
      </c>
      <c r="B39" s="54"/>
      <c r="C39" s="54"/>
      <c r="D39" s="54"/>
      <c r="E39" s="54"/>
      <c r="F39" s="54"/>
      <c r="G39" s="54"/>
    </row>
  </sheetData>
  <mergeCells count="3">
    <mergeCell ref="A22:I22"/>
    <mergeCell ref="A1:I1"/>
    <mergeCell ref="A2:I2"/>
  </mergeCells>
  <hyperlinks>
    <hyperlink ref="A1:H1" location="CONTENIDO!A1" display="EMPRESAS DE TRANSPORTE AÉREO  CARGA  - COSTOS DE OPERACIÓN POR TIPO DE AERONAVE -   I SEMESTRE DE 201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J28" sqref="J28"/>
    </sheetView>
  </sheetViews>
  <sheetFormatPr baseColWidth="10" defaultColWidth="10.8984375" defaultRowHeight="15"/>
  <cols>
    <col min="1" max="1" width="32.5" style="36" customWidth="1"/>
    <col min="2" max="2" width="9.5" style="36" customWidth="1"/>
    <col min="3" max="3" width="9" style="36" customWidth="1"/>
    <col min="4" max="4" width="9.69921875" style="36" customWidth="1"/>
    <col min="5" max="5" width="10" style="36" customWidth="1"/>
    <col min="6" max="16384" width="10.8984375" style="8"/>
  </cols>
  <sheetData>
    <row r="1" spans="1:5">
      <c r="A1" s="407" t="s">
        <v>186</v>
      </c>
      <c r="B1" s="408"/>
      <c r="C1" s="408"/>
      <c r="D1" s="408"/>
      <c r="E1" s="408"/>
    </row>
    <row r="2" spans="1:5" ht="15.75" thickBot="1">
      <c r="A2" s="409" t="s">
        <v>479</v>
      </c>
      <c r="B2" s="410"/>
      <c r="C2" s="410"/>
      <c r="D2" s="410"/>
      <c r="E2" s="410"/>
    </row>
    <row r="3" spans="1:5" ht="15.75" thickBot="1">
      <c r="A3" s="241"/>
      <c r="B3" s="239" t="s">
        <v>183</v>
      </c>
      <c r="C3" s="239" t="s">
        <v>184</v>
      </c>
      <c r="D3" s="239" t="s">
        <v>184</v>
      </c>
      <c r="E3" s="239" t="s">
        <v>183</v>
      </c>
    </row>
    <row r="4" spans="1:5" ht="15.75" thickBot="1">
      <c r="A4" s="198" t="s">
        <v>0</v>
      </c>
      <c r="B4" s="240" t="s">
        <v>21</v>
      </c>
      <c r="C4" s="240" t="s">
        <v>37</v>
      </c>
      <c r="D4" s="240" t="s">
        <v>16</v>
      </c>
      <c r="E4" s="240" t="s">
        <v>44</v>
      </c>
    </row>
    <row r="5" spans="1:5">
      <c r="A5" s="152" t="s">
        <v>50</v>
      </c>
      <c r="B5" s="208">
        <v>610279</v>
      </c>
      <c r="C5" s="208">
        <v>2245489</v>
      </c>
      <c r="D5" s="208">
        <v>2236864</v>
      </c>
      <c r="E5" s="209">
        <v>827924</v>
      </c>
    </row>
    <row r="6" spans="1:5">
      <c r="A6" s="153" t="s">
        <v>52</v>
      </c>
      <c r="B6" s="200">
        <v>218631</v>
      </c>
      <c r="C6" s="200">
        <v>0</v>
      </c>
      <c r="D6" s="200">
        <v>192909</v>
      </c>
      <c r="E6" s="210">
        <v>194559</v>
      </c>
    </row>
    <row r="7" spans="1:5">
      <c r="A7" s="153" t="s">
        <v>53</v>
      </c>
      <c r="B7" s="200">
        <v>153980</v>
      </c>
      <c r="C7" s="200">
        <v>282081</v>
      </c>
      <c r="D7" s="200">
        <v>50842</v>
      </c>
      <c r="E7" s="210">
        <v>72803</v>
      </c>
    </row>
    <row r="8" spans="1:5">
      <c r="A8" s="153" t="s">
        <v>54</v>
      </c>
      <c r="B8" s="200">
        <v>1312236</v>
      </c>
      <c r="C8" s="200">
        <v>2786618</v>
      </c>
      <c r="D8" s="200">
        <v>5864258</v>
      </c>
      <c r="E8" s="210">
        <v>372997</v>
      </c>
    </row>
    <row r="9" spans="1:5">
      <c r="A9" s="153" t="s">
        <v>55</v>
      </c>
      <c r="B9" s="200">
        <v>0</v>
      </c>
      <c r="C9" s="200">
        <v>0</v>
      </c>
      <c r="D9" s="200">
        <v>0</v>
      </c>
      <c r="E9" s="210">
        <v>5000</v>
      </c>
    </row>
    <row r="10" spans="1:5">
      <c r="A10" s="153" t="s">
        <v>56</v>
      </c>
      <c r="B10" s="200">
        <v>3673966</v>
      </c>
      <c r="C10" s="200">
        <v>271153</v>
      </c>
      <c r="D10" s="200">
        <v>1399297</v>
      </c>
      <c r="E10" s="210">
        <v>716637</v>
      </c>
    </row>
    <row r="11" spans="1:5">
      <c r="A11" s="153" t="s">
        <v>70</v>
      </c>
      <c r="B11" s="200">
        <v>0</v>
      </c>
      <c r="C11" s="200">
        <v>0</v>
      </c>
      <c r="D11" s="200">
        <v>0</v>
      </c>
      <c r="E11" s="210">
        <v>0</v>
      </c>
    </row>
    <row r="12" spans="1:5" ht="15.75" thickBot="1">
      <c r="A12" s="153" t="s">
        <v>58</v>
      </c>
      <c r="B12" s="201">
        <v>4319793</v>
      </c>
      <c r="C12" s="201">
        <v>13956509</v>
      </c>
      <c r="D12" s="201">
        <v>2104919</v>
      </c>
      <c r="E12" s="211">
        <v>3795325</v>
      </c>
    </row>
    <row r="13" spans="1:5" ht="15.75" thickBot="1">
      <c r="A13" s="154" t="s">
        <v>62</v>
      </c>
      <c r="B13" s="238">
        <v>10288885</v>
      </c>
      <c r="C13" s="238">
        <v>19541850</v>
      </c>
      <c r="D13" s="238">
        <v>11849089</v>
      </c>
      <c r="E13" s="238">
        <v>5985245</v>
      </c>
    </row>
    <row r="14" spans="1:5">
      <c r="A14" s="153" t="s">
        <v>59</v>
      </c>
      <c r="B14" s="199">
        <v>684493</v>
      </c>
      <c r="C14" s="199">
        <v>4462112</v>
      </c>
      <c r="D14" s="199">
        <v>6188849</v>
      </c>
      <c r="E14" s="213">
        <v>20235</v>
      </c>
    </row>
    <row r="15" spans="1:5">
      <c r="A15" s="153" t="s">
        <v>60</v>
      </c>
      <c r="B15" s="200">
        <v>72027</v>
      </c>
      <c r="C15" s="200">
        <v>0</v>
      </c>
      <c r="D15" s="200">
        <v>0</v>
      </c>
      <c r="E15" s="210">
        <v>159862</v>
      </c>
    </row>
    <row r="16" spans="1:5" ht="15.75" thickBot="1">
      <c r="A16" s="153" t="s">
        <v>61</v>
      </c>
      <c r="B16" s="201">
        <v>1380</v>
      </c>
      <c r="C16" s="201">
        <v>2990422</v>
      </c>
      <c r="D16" s="201">
        <v>6152201</v>
      </c>
      <c r="E16" s="211">
        <v>15720</v>
      </c>
    </row>
    <row r="17" spans="1:5" ht="15.75" thickBot="1">
      <c r="A17" s="154" t="s">
        <v>63</v>
      </c>
      <c r="B17" s="238">
        <v>757900</v>
      </c>
      <c r="C17" s="238">
        <v>7452534</v>
      </c>
      <c r="D17" s="238">
        <v>12341050</v>
      </c>
      <c r="E17" s="238">
        <v>195817</v>
      </c>
    </row>
    <row r="18" spans="1:5" ht="15.75" thickBot="1">
      <c r="A18" s="155" t="s">
        <v>49</v>
      </c>
      <c r="B18" s="202">
        <v>11046785</v>
      </c>
      <c r="C18" s="202">
        <v>26994384</v>
      </c>
      <c r="D18" s="202">
        <v>24190139</v>
      </c>
      <c r="E18" s="202">
        <v>6181062</v>
      </c>
    </row>
    <row r="19" spans="1:5">
      <c r="A19" s="152" t="s">
        <v>180</v>
      </c>
      <c r="B19" s="199">
        <v>764</v>
      </c>
      <c r="C19" s="199">
        <v>4</v>
      </c>
      <c r="D19" s="199">
        <v>174</v>
      </c>
      <c r="E19" s="213">
        <v>74</v>
      </c>
    </row>
    <row r="20" spans="1:5">
      <c r="A20" s="153" t="s">
        <v>181</v>
      </c>
      <c r="B20" s="200">
        <v>637</v>
      </c>
      <c r="C20" s="200">
        <v>4</v>
      </c>
      <c r="D20" s="200">
        <v>996</v>
      </c>
      <c r="E20" s="210">
        <v>54</v>
      </c>
    </row>
    <row r="21" spans="1:5" ht="15.75" thickBot="1">
      <c r="A21" s="156" t="s">
        <v>182</v>
      </c>
      <c r="B21" s="215">
        <v>4</v>
      </c>
      <c r="C21" s="215">
        <v>1</v>
      </c>
      <c r="D21" s="215">
        <v>6</v>
      </c>
      <c r="E21" s="216">
        <v>1</v>
      </c>
    </row>
    <row r="22" spans="1:5" ht="15.75" thickBot="1"/>
    <row r="23" spans="1:5" ht="15.75" thickBot="1">
      <c r="A23" s="405" t="s">
        <v>65</v>
      </c>
      <c r="B23" s="406"/>
      <c r="C23" s="406"/>
      <c r="D23" s="406"/>
      <c r="E23" s="406"/>
    </row>
    <row r="24" spans="1:5" ht="15.75" thickBot="1">
      <c r="A24" s="157"/>
      <c r="B24" s="157"/>
      <c r="C24" s="157"/>
      <c r="D24" s="157"/>
      <c r="E24" s="157"/>
    </row>
    <row r="25" spans="1:5" ht="15.75" thickBot="1">
      <c r="A25" s="158" t="s">
        <v>50</v>
      </c>
      <c r="B25" s="159">
        <f>+B5/B$18</f>
        <v>5.5244942306743546E-2</v>
      </c>
      <c r="C25" s="159">
        <f t="shared" ref="C25:E25" si="0">+C5/C$18</f>
        <v>8.3183561440038786E-2</v>
      </c>
      <c r="D25" s="159">
        <f t="shared" si="0"/>
        <v>9.2470076339784574E-2</v>
      </c>
      <c r="E25" s="159">
        <f t="shared" si="0"/>
        <v>0.13394526701074994</v>
      </c>
    </row>
    <row r="26" spans="1:5" ht="15.75" thickBot="1">
      <c r="A26" s="153" t="s">
        <v>52</v>
      </c>
      <c r="B26" s="159">
        <f t="shared" ref="B26:E34" si="1">+B6/B$18</f>
        <v>1.9791369163064187E-2</v>
      </c>
      <c r="C26" s="159">
        <f t="shared" si="1"/>
        <v>0</v>
      </c>
      <c r="D26" s="159">
        <f t="shared" si="1"/>
        <v>7.9746958047657353E-3</v>
      </c>
      <c r="E26" s="159">
        <f t="shared" si="1"/>
        <v>3.1476629744209006E-2</v>
      </c>
    </row>
    <row r="27" spans="1:5" ht="15.75" thickBot="1">
      <c r="A27" s="153" t="s">
        <v>53</v>
      </c>
      <c r="B27" s="159">
        <f t="shared" si="1"/>
        <v>1.3938897154239899E-2</v>
      </c>
      <c r="C27" s="159">
        <f t="shared" si="1"/>
        <v>1.0449617964981161E-2</v>
      </c>
      <c r="D27" s="159">
        <f t="shared" si="1"/>
        <v>2.1017655169323335E-3</v>
      </c>
      <c r="E27" s="159">
        <f t="shared" si="1"/>
        <v>1.1778396657402886E-2</v>
      </c>
    </row>
    <row r="28" spans="1:5" ht="15.75" thickBot="1">
      <c r="A28" s="153" t="s">
        <v>54</v>
      </c>
      <c r="B28" s="159">
        <f t="shared" si="1"/>
        <v>0.11878895081238569</v>
      </c>
      <c r="C28" s="159">
        <f t="shared" si="1"/>
        <v>0.10322954581960456</v>
      </c>
      <c r="D28" s="159">
        <f t="shared" si="1"/>
        <v>0.24242349330857504</v>
      </c>
      <c r="E28" s="159">
        <f t="shared" si="1"/>
        <v>6.0345131629483739E-2</v>
      </c>
    </row>
    <row r="29" spans="1:5" ht="15.75" thickBot="1">
      <c r="A29" s="153" t="s">
        <v>55</v>
      </c>
      <c r="B29" s="159">
        <f t="shared" si="1"/>
        <v>0</v>
      </c>
      <c r="C29" s="159">
        <f t="shared" si="1"/>
        <v>0</v>
      </c>
      <c r="D29" s="159">
        <f t="shared" si="1"/>
        <v>0</v>
      </c>
      <c r="E29" s="159">
        <f t="shared" si="1"/>
        <v>8.089224796644978E-4</v>
      </c>
    </row>
    <row r="30" spans="1:5" ht="15.75" thickBot="1">
      <c r="A30" s="153" t="s">
        <v>66</v>
      </c>
      <c r="B30" s="159">
        <f t="shared" si="1"/>
        <v>0.33258237577720579</v>
      </c>
      <c r="C30" s="159">
        <f t="shared" si="1"/>
        <v>1.0044793020651999E-2</v>
      </c>
      <c r="D30" s="159">
        <f t="shared" si="1"/>
        <v>5.784576103510608E-2</v>
      </c>
      <c r="E30" s="159">
        <f t="shared" si="1"/>
        <v>0.11594075581186535</v>
      </c>
    </row>
    <row r="31" spans="1:5" ht="15.75" thickBot="1">
      <c r="A31" s="153" t="s">
        <v>57</v>
      </c>
      <c r="B31" s="159">
        <f t="shared" si="1"/>
        <v>0</v>
      </c>
      <c r="C31" s="159">
        <f t="shared" si="1"/>
        <v>0</v>
      </c>
      <c r="D31" s="159">
        <f t="shared" si="1"/>
        <v>0</v>
      </c>
      <c r="E31" s="159">
        <f t="shared" si="1"/>
        <v>0</v>
      </c>
    </row>
    <row r="32" spans="1:5" ht="15.75" thickBot="1">
      <c r="A32" s="153" t="s">
        <v>58</v>
      </c>
      <c r="B32" s="159">
        <f t="shared" si="1"/>
        <v>0.3910452679218433</v>
      </c>
      <c r="C32" s="159">
        <f t="shared" si="1"/>
        <v>0.5170152799189639</v>
      </c>
      <c r="D32" s="159">
        <f t="shared" si="1"/>
        <v>8.7015581018364554E-2</v>
      </c>
      <c r="E32" s="159">
        <f t="shared" si="1"/>
        <v>0.61402474202653201</v>
      </c>
    </row>
    <row r="33" spans="1:5" ht="15.75" thickBot="1">
      <c r="A33" s="154" t="s">
        <v>62</v>
      </c>
      <c r="B33" s="160">
        <f t="shared" si="1"/>
        <v>0.93139180313548242</v>
      </c>
      <c r="C33" s="160">
        <f t="shared" si="1"/>
        <v>0.72392279816424043</v>
      </c>
      <c r="D33" s="160">
        <f t="shared" si="1"/>
        <v>0.4898313730235283</v>
      </c>
      <c r="E33" s="160">
        <f t="shared" si="1"/>
        <v>0.96831984535990745</v>
      </c>
    </row>
    <row r="34" spans="1:5" ht="15.75" thickBot="1">
      <c r="A34" s="153" t="s">
        <v>59</v>
      </c>
      <c r="B34" s="159">
        <f t="shared" si="1"/>
        <v>6.1963096050117752E-2</v>
      </c>
      <c r="C34" s="159">
        <f t="shared" si="1"/>
        <v>0.16529778934759171</v>
      </c>
      <c r="D34" s="159">
        <f t="shared" si="1"/>
        <v>0.25584181223596936</v>
      </c>
      <c r="E34" s="159">
        <f t="shared" si="1"/>
        <v>3.2737092752022226E-3</v>
      </c>
    </row>
    <row r="35" spans="1:5" ht="15.75" thickBot="1">
      <c r="A35" s="153" t="s">
        <v>60</v>
      </c>
      <c r="B35" s="159">
        <f t="shared" ref="B35:E38" si="2">+B15/B$18</f>
        <v>6.5201775901314275E-3</v>
      </c>
      <c r="C35" s="159">
        <f t="shared" si="2"/>
        <v>0</v>
      </c>
      <c r="D35" s="159">
        <f t="shared" si="2"/>
        <v>0</v>
      </c>
      <c r="E35" s="159">
        <f t="shared" si="2"/>
        <v>2.586319308882519E-2</v>
      </c>
    </row>
    <row r="36" spans="1:5" ht="15.75" thickBot="1">
      <c r="A36" s="153" t="s">
        <v>61</v>
      </c>
      <c r="B36" s="159">
        <f t="shared" ref="B36:E36" si="3">+B16/B$18</f>
        <v>1.2492322426841838E-4</v>
      </c>
      <c r="C36" s="159">
        <f t="shared" si="3"/>
        <v>0.1107794124881679</v>
      </c>
      <c r="D36" s="159">
        <f t="shared" si="3"/>
        <v>0.25432681474050234</v>
      </c>
      <c r="E36" s="159">
        <f t="shared" si="3"/>
        <v>2.5432522760651809E-3</v>
      </c>
    </row>
    <row r="37" spans="1:5" ht="15.75" thickBot="1">
      <c r="A37" s="161" t="s">
        <v>63</v>
      </c>
      <c r="B37" s="162">
        <f t="shared" si="2"/>
        <v>6.8608196864517593E-2</v>
      </c>
      <c r="C37" s="162">
        <f t="shared" si="2"/>
        <v>0.27607720183575962</v>
      </c>
      <c r="D37" s="162">
        <f t="shared" si="2"/>
        <v>0.5101686269764717</v>
      </c>
      <c r="E37" s="162">
        <f t="shared" si="2"/>
        <v>3.1680154640092592E-2</v>
      </c>
    </row>
    <row r="38" spans="1:5" ht="15.75" thickBot="1">
      <c r="A38" s="163" t="s">
        <v>49</v>
      </c>
      <c r="B38" s="164">
        <f t="shared" si="2"/>
        <v>1</v>
      </c>
      <c r="C38" s="164">
        <f t="shared" si="2"/>
        <v>1</v>
      </c>
      <c r="D38" s="164">
        <f t="shared" si="2"/>
        <v>1</v>
      </c>
      <c r="E38" s="164">
        <f t="shared" si="2"/>
        <v>1</v>
      </c>
    </row>
    <row r="39" spans="1:5">
      <c r="A39" s="8"/>
      <c r="B39" s="8"/>
      <c r="C39" s="8"/>
      <c r="D39" s="8"/>
      <c r="E39" s="8"/>
    </row>
    <row r="40" spans="1:5" ht="14.45" customHeight="1">
      <c r="A40" s="404" t="s">
        <v>185</v>
      </c>
      <c r="B40" s="404"/>
      <c r="C40" s="404"/>
      <c r="D40" s="404"/>
      <c r="E40" s="404"/>
    </row>
    <row r="41" spans="1:5">
      <c r="A41" s="62" t="s">
        <v>461</v>
      </c>
      <c r="B41" s="62"/>
      <c r="C41" s="62"/>
      <c r="D41" s="62"/>
      <c r="E41" s="62"/>
    </row>
    <row r="42" spans="1:5">
      <c r="A42" s="8"/>
      <c r="B42" s="8"/>
      <c r="C42" s="8"/>
      <c r="D42" s="8"/>
      <c r="E42" s="8"/>
    </row>
    <row r="43" spans="1:5">
      <c r="A43" s="35"/>
      <c r="D43" s="8"/>
      <c r="E43" s="8"/>
    </row>
  </sheetData>
  <mergeCells count="4">
    <mergeCell ref="A40:E40"/>
    <mergeCell ref="A23:E23"/>
    <mergeCell ref="A1:E1"/>
    <mergeCell ref="A2:E2"/>
  </mergeCells>
  <hyperlinks>
    <hyperlink ref="A1:E1" location="CONTENIDO!A1" display="ESPECIAL DE CARGA - COSTOS DE OPERACIÓN  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workbookViewId="0">
      <selection activeCell="AL43" sqref="AL43"/>
    </sheetView>
  </sheetViews>
  <sheetFormatPr baseColWidth="10" defaultColWidth="10.8984375" defaultRowHeight="15"/>
  <cols>
    <col min="1" max="1" width="19.69921875" style="34" customWidth="1"/>
    <col min="2" max="2" width="8.59765625" style="142" customWidth="1"/>
    <col min="3" max="4" width="7.59765625" style="142" bestFit="1" customWidth="1"/>
    <col min="5" max="5" width="9.3984375" style="142" customWidth="1"/>
    <col min="6" max="6" width="7.8984375" style="142" bestFit="1" customWidth="1"/>
    <col min="7" max="7" width="7.59765625" style="142" bestFit="1" customWidth="1"/>
    <col min="8" max="8" width="8.796875" style="142" bestFit="1" customWidth="1"/>
    <col min="9" max="10" width="7.59765625" style="142" bestFit="1" customWidth="1"/>
    <col min="11" max="11" width="8.3984375" style="142" bestFit="1" customWidth="1"/>
    <col min="12" max="16" width="7.59765625" style="142" bestFit="1" customWidth="1"/>
    <col min="17" max="17" width="10.09765625" style="142" bestFit="1" customWidth="1"/>
    <col min="18" max="18" width="7.8984375" style="142" bestFit="1" customWidth="1"/>
    <col min="19" max="19" width="9.8984375" style="128" bestFit="1" customWidth="1"/>
    <col min="20" max="20" width="6.296875" style="128" bestFit="1" customWidth="1"/>
    <col min="21" max="21" width="7.8984375" style="128" bestFit="1" customWidth="1"/>
    <col min="22" max="22" width="7.59765625" style="128" bestFit="1" customWidth="1"/>
    <col min="23" max="23" width="6.8984375" style="128" bestFit="1" customWidth="1"/>
    <col min="24" max="24" width="10" style="128" bestFit="1" customWidth="1"/>
    <col min="25" max="25" width="10.09765625" style="128" bestFit="1" customWidth="1"/>
    <col min="26" max="29" width="7.59765625" style="128" bestFit="1" customWidth="1"/>
    <col min="30" max="30" width="7.09765625" style="128" bestFit="1" customWidth="1"/>
    <col min="31" max="31" width="8.3984375" style="128" bestFit="1" customWidth="1"/>
    <col min="32" max="32" width="9.59765625" style="128" bestFit="1" customWidth="1"/>
    <col min="33" max="33" width="8.69921875" style="128" bestFit="1" customWidth="1"/>
    <col min="34" max="35" width="7.59765625" style="128" bestFit="1" customWidth="1"/>
    <col min="36" max="36" width="8.3984375" style="128" bestFit="1" customWidth="1"/>
    <col min="37" max="37" width="8.3984375" style="169" bestFit="1" customWidth="1"/>
    <col min="38" max="38" width="7.09765625" style="128" bestFit="1" customWidth="1"/>
    <col min="39" max="39" width="10.5" style="128" bestFit="1" customWidth="1"/>
    <col min="40" max="40" width="9.796875" style="128" bestFit="1" customWidth="1"/>
    <col min="41" max="16384" width="10.8984375" style="8"/>
  </cols>
  <sheetData>
    <row r="1" spans="1:40">
      <c r="A1" s="76" t="s">
        <v>507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65"/>
      <c r="AL1" s="124"/>
      <c r="AM1" s="124"/>
      <c r="AN1" s="124"/>
    </row>
    <row r="2" spans="1:40" ht="15.75" thickBot="1">
      <c r="A2" s="77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66"/>
      <c r="AL2" s="125"/>
      <c r="AM2" s="125"/>
      <c r="AN2" s="125"/>
    </row>
    <row r="3" spans="1:40" ht="76.5" customHeight="1" thickBot="1">
      <c r="A3" s="263" t="s">
        <v>209</v>
      </c>
      <c r="B3" s="274" t="s">
        <v>193</v>
      </c>
      <c r="C3" s="263" t="s">
        <v>485</v>
      </c>
      <c r="D3" s="263" t="s">
        <v>486</v>
      </c>
      <c r="E3" s="263" t="s">
        <v>486</v>
      </c>
      <c r="F3" s="263" t="s">
        <v>487</v>
      </c>
      <c r="G3" s="263" t="s">
        <v>193</v>
      </c>
      <c r="H3" s="263" t="s">
        <v>488</v>
      </c>
      <c r="I3" s="263" t="s">
        <v>196</v>
      </c>
      <c r="J3" s="263" t="s">
        <v>489</v>
      </c>
      <c r="K3" s="263" t="s">
        <v>490</v>
      </c>
      <c r="L3" s="263" t="s">
        <v>198</v>
      </c>
      <c r="M3" s="263" t="s">
        <v>491</v>
      </c>
      <c r="N3" s="263" t="s">
        <v>200</v>
      </c>
      <c r="O3" s="263" t="s">
        <v>201</v>
      </c>
      <c r="P3" s="263" t="s">
        <v>492</v>
      </c>
      <c r="Q3" s="263" t="s">
        <v>493</v>
      </c>
      <c r="R3" s="263" t="s">
        <v>494</v>
      </c>
      <c r="S3" s="263" t="s">
        <v>203</v>
      </c>
      <c r="T3" s="263" t="s">
        <v>495</v>
      </c>
      <c r="U3" s="263" t="s">
        <v>496</v>
      </c>
      <c r="V3" s="263" t="s">
        <v>497</v>
      </c>
      <c r="W3" s="263" t="s">
        <v>194</v>
      </c>
      <c r="X3" s="263" t="s">
        <v>300</v>
      </c>
      <c r="Y3" s="263" t="s">
        <v>498</v>
      </c>
      <c r="Z3" s="263" t="s">
        <v>205</v>
      </c>
      <c r="AA3" s="263" t="s">
        <v>196</v>
      </c>
      <c r="AB3" s="263" t="s">
        <v>196</v>
      </c>
      <c r="AC3" s="263" t="s">
        <v>204</v>
      </c>
      <c r="AD3" s="263" t="s">
        <v>499</v>
      </c>
      <c r="AE3" s="263" t="s">
        <v>500</v>
      </c>
      <c r="AF3" s="263" t="s">
        <v>308</v>
      </c>
      <c r="AG3" s="274" t="s">
        <v>501</v>
      </c>
      <c r="AH3" s="263" t="s">
        <v>502</v>
      </c>
      <c r="AI3" s="263" t="s">
        <v>503</v>
      </c>
      <c r="AJ3" s="263" t="s">
        <v>504</v>
      </c>
      <c r="AK3" s="263" t="s">
        <v>505</v>
      </c>
      <c r="AL3" s="263" t="s">
        <v>506</v>
      </c>
      <c r="AM3" s="274" t="s">
        <v>207</v>
      </c>
      <c r="AN3" s="263" t="s">
        <v>207</v>
      </c>
    </row>
    <row r="4" spans="1:40" s="39" customFormat="1" ht="19.899999999999999" customHeight="1" thickBot="1">
      <c r="A4" s="198" t="s">
        <v>162</v>
      </c>
      <c r="B4" s="198" t="s">
        <v>15</v>
      </c>
      <c r="C4" s="198" t="s">
        <v>27</v>
      </c>
      <c r="D4" s="198" t="s">
        <v>37</v>
      </c>
      <c r="E4" s="198" t="s">
        <v>155</v>
      </c>
      <c r="F4" s="198" t="s">
        <v>36</v>
      </c>
      <c r="G4" s="198" t="s">
        <v>19</v>
      </c>
      <c r="H4" s="198" t="s">
        <v>43</v>
      </c>
      <c r="I4" s="198" t="s">
        <v>16</v>
      </c>
      <c r="J4" s="198" t="s">
        <v>3</v>
      </c>
      <c r="K4" s="198" t="s">
        <v>17</v>
      </c>
      <c r="L4" s="198" t="s">
        <v>131</v>
      </c>
      <c r="M4" s="198" t="s">
        <v>2</v>
      </c>
      <c r="N4" s="198" t="s">
        <v>156</v>
      </c>
      <c r="O4" s="198" t="s">
        <v>417</v>
      </c>
      <c r="P4" s="198" t="s">
        <v>28</v>
      </c>
      <c r="Q4" s="198" t="s">
        <v>23</v>
      </c>
      <c r="R4" s="198" t="s">
        <v>24</v>
      </c>
      <c r="S4" s="198" t="s">
        <v>42</v>
      </c>
      <c r="T4" s="198" t="s">
        <v>33</v>
      </c>
      <c r="U4" s="198" t="s">
        <v>39</v>
      </c>
      <c r="V4" s="198" t="s">
        <v>47</v>
      </c>
      <c r="W4" s="198" t="s">
        <v>34</v>
      </c>
      <c r="X4" s="198" t="s">
        <v>160</v>
      </c>
      <c r="Y4" s="198" t="s">
        <v>22</v>
      </c>
      <c r="Z4" s="198" t="s">
        <v>317</v>
      </c>
      <c r="AA4" s="198" t="s">
        <v>48</v>
      </c>
      <c r="AB4" s="198" t="s">
        <v>428</v>
      </c>
      <c r="AC4" s="198" t="s">
        <v>40</v>
      </c>
      <c r="AD4" s="198" t="s">
        <v>5</v>
      </c>
      <c r="AE4" s="198" t="s">
        <v>157</v>
      </c>
      <c r="AF4" s="198" t="s">
        <v>309</v>
      </c>
      <c r="AG4" s="198" t="s">
        <v>41</v>
      </c>
      <c r="AH4" s="198" t="s">
        <v>29</v>
      </c>
      <c r="AI4" s="198" t="s">
        <v>30</v>
      </c>
      <c r="AJ4" s="198" t="s">
        <v>31</v>
      </c>
      <c r="AK4" s="198" t="s">
        <v>32</v>
      </c>
      <c r="AL4" s="198" t="s">
        <v>289</v>
      </c>
      <c r="AM4" s="198" t="s">
        <v>38</v>
      </c>
      <c r="AN4" s="198" t="s">
        <v>411</v>
      </c>
    </row>
    <row r="5" spans="1:40" ht="19.899999999999999" customHeight="1">
      <c r="A5" s="242" t="s">
        <v>50</v>
      </c>
      <c r="B5" s="224">
        <v>4730334</v>
      </c>
      <c r="C5" s="224">
        <v>187030</v>
      </c>
      <c r="D5" s="225">
        <v>511253</v>
      </c>
      <c r="E5" s="225">
        <v>512139</v>
      </c>
      <c r="F5" s="225">
        <v>736580.14285714284</v>
      </c>
      <c r="G5" s="225">
        <v>678616</v>
      </c>
      <c r="H5" s="225">
        <v>2617824</v>
      </c>
      <c r="I5" s="225">
        <v>1702562</v>
      </c>
      <c r="J5" s="225">
        <v>2710007</v>
      </c>
      <c r="K5" s="225">
        <v>2279734.5</v>
      </c>
      <c r="L5" s="225">
        <v>1478108</v>
      </c>
      <c r="M5" s="225">
        <v>477154.33333333331</v>
      </c>
      <c r="N5" s="225">
        <v>2957096</v>
      </c>
      <c r="O5" s="225">
        <v>298587</v>
      </c>
      <c r="P5" s="224">
        <v>108227.22222222222</v>
      </c>
      <c r="Q5" s="224">
        <v>121336.83333333333</v>
      </c>
      <c r="R5" s="224">
        <v>181765.4</v>
      </c>
      <c r="S5" s="264">
        <v>314322</v>
      </c>
      <c r="T5" s="264">
        <v>83612</v>
      </c>
      <c r="U5" s="264">
        <v>282546</v>
      </c>
      <c r="V5" s="264">
        <v>329080.5</v>
      </c>
      <c r="W5" s="264">
        <v>379000</v>
      </c>
      <c r="X5" s="264">
        <v>314742</v>
      </c>
      <c r="Y5" s="264">
        <v>287418</v>
      </c>
      <c r="Z5" s="264">
        <v>505502</v>
      </c>
      <c r="AA5" s="264">
        <v>1883476</v>
      </c>
      <c r="AB5" s="264">
        <v>2515255</v>
      </c>
      <c r="AC5" s="264">
        <v>386463.33333333331</v>
      </c>
      <c r="AD5" s="264">
        <v>2841705</v>
      </c>
      <c r="AE5" s="264">
        <v>514143</v>
      </c>
      <c r="AF5" s="264">
        <v>2965493</v>
      </c>
      <c r="AG5" s="264">
        <v>3775223</v>
      </c>
      <c r="AH5" s="264">
        <v>70978</v>
      </c>
      <c r="AI5" s="264">
        <v>205522.30769230769</v>
      </c>
      <c r="AJ5" s="264">
        <v>91522.75</v>
      </c>
      <c r="AK5" s="264">
        <v>255623.3</v>
      </c>
      <c r="AL5" s="264">
        <v>1051012.5</v>
      </c>
      <c r="AM5" s="264">
        <v>1986300</v>
      </c>
      <c r="AN5" s="265">
        <v>783964</v>
      </c>
    </row>
    <row r="6" spans="1:40" ht="19.899999999999999" customHeight="1">
      <c r="A6" s="243" t="s">
        <v>52</v>
      </c>
      <c r="B6" s="224">
        <v>3509489</v>
      </c>
      <c r="C6" s="224">
        <v>175594.5</v>
      </c>
      <c r="D6" s="225">
        <v>211677.5</v>
      </c>
      <c r="E6" s="225">
        <v>150402.5</v>
      </c>
      <c r="F6" s="225">
        <v>239994.85714285713</v>
      </c>
      <c r="G6" s="225">
        <v>47077</v>
      </c>
      <c r="H6" s="225">
        <v>180771.66666666666</v>
      </c>
      <c r="I6" s="225">
        <v>813368</v>
      </c>
      <c r="J6" s="225">
        <v>713171</v>
      </c>
      <c r="K6" s="225">
        <v>784463</v>
      </c>
      <c r="L6" s="225">
        <v>693061</v>
      </c>
      <c r="M6" s="225">
        <v>89052</v>
      </c>
      <c r="N6" s="225">
        <v>487301</v>
      </c>
      <c r="O6" s="225">
        <v>57548</v>
      </c>
      <c r="P6" s="224">
        <v>32929.777777777781</v>
      </c>
      <c r="Q6" s="224">
        <v>24474.166666666668</v>
      </c>
      <c r="R6" s="224">
        <v>65484.1</v>
      </c>
      <c r="S6" s="264">
        <v>57995.5</v>
      </c>
      <c r="T6" s="264">
        <v>111658</v>
      </c>
      <c r="U6" s="264">
        <v>55850</v>
      </c>
      <c r="V6" s="264">
        <v>156474.25</v>
      </c>
      <c r="W6" s="264">
        <v>67000</v>
      </c>
      <c r="X6" s="264">
        <v>116505</v>
      </c>
      <c r="Y6" s="264">
        <v>216759</v>
      </c>
      <c r="Z6" s="264">
        <v>39652</v>
      </c>
      <c r="AA6" s="264">
        <v>813368</v>
      </c>
      <c r="AB6" s="264">
        <v>813368</v>
      </c>
      <c r="AC6" s="264">
        <v>191539.33333333334</v>
      </c>
      <c r="AD6" s="264">
        <v>517216</v>
      </c>
      <c r="AE6" s="264">
        <v>64863</v>
      </c>
      <c r="AF6" s="264">
        <v>528963</v>
      </c>
      <c r="AG6" s="264">
        <v>960184</v>
      </c>
      <c r="AH6" s="264">
        <v>60530.400000000001</v>
      </c>
      <c r="AI6" s="264">
        <v>84500.076923076922</v>
      </c>
      <c r="AJ6" s="264">
        <v>88551.75</v>
      </c>
      <c r="AK6" s="264">
        <v>63223.5</v>
      </c>
      <c r="AL6" s="264">
        <v>1388116</v>
      </c>
      <c r="AM6" s="264">
        <v>907954</v>
      </c>
      <c r="AN6" s="265">
        <v>406234</v>
      </c>
    </row>
    <row r="7" spans="1:40" ht="19.899999999999999" customHeight="1">
      <c r="A7" s="243" t="s">
        <v>53</v>
      </c>
      <c r="B7" s="224">
        <v>146580</v>
      </c>
      <c r="C7" s="224">
        <v>17064</v>
      </c>
      <c r="D7" s="225">
        <v>74101</v>
      </c>
      <c r="E7" s="225">
        <v>72171.5</v>
      </c>
      <c r="F7" s="225">
        <v>56301.571428571428</v>
      </c>
      <c r="G7" s="225">
        <v>146580</v>
      </c>
      <c r="H7" s="225">
        <v>239359.33333333334</v>
      </c>
      <c r="I7" s="225">
        <v>141064</v>
      </c>
      <c r="J7" s="225">
        <v>343824</v>
      </c>
      <c r="K7" s="225">
        <v>143822</v>
      </c>
      <c r="L7" s="225">
        <v>90895</v>
      </c>
      <c r="M7" s="225">
        <v>94403.333333333328</v>
      </c>
      <c r="N7" s="225">
        <v>20115</v>
      </c>
      <c r="O7" s="225">
        <v>62913</v>
      </c>
      <c r="P7" s="224">
        <v>28730.555555555555</v>
      </c>
      <c r="Q7" s="224">
        <v>24510.166666666668</v>
      </c>
      <c r="R7" s="224">
        <v>51761.7</v>
      </c>
      <c r="S7" s="264">
        <v>40980.5</v>
      </c>
      <c r="T7" s="264">
        <v>27930</v>
      </c>
      <c r="U7" s="264">
        <v>56050</v>
      </c>
      <c r="V7" s="264">
        <v>132395</v>
      </c>
      <c r="W7" s="264">
        <v>35000</v>
      </c>
      <c r="X7" s="264">
        <v>40416</v>
      </c>
      <c r="Y7" s="264">
        <v>84118.5</v>
      </c>
      <c r="Z7" s="264">
        <v>49191</v>
      </c>
      <c r="AA7" s="264">
        <v>141064</v>
      </c>
      <c r="AB7" s="264">
        <v>141064</v>
      </c>
      <c r="AC7" s="264">
        <v>19056.333333333332</v>
      </c>
      <c r="AD7" s="264">
        <v>129663</v>
      </c>
      <c r="AE7" s="264">
        <v>196862</v>
      </c>
      <c r="AF7" s="264">
        <v>1105168</v>
      </c>
      <c r="AG7" s="264">
        <v>100632</v>
      </c>
      <c r="AH7" s="264">
        <v>38536.800000000003</v>
      </c>
      <c r="AI7" s="264">
        <v>40774.692307692305</v>
      </c>
      <c r="AJ7" s="264">
        <v>59172.5</v>
      </c>
      <c r="AK7" s="264">
        <v>53222.3</v>
      </c>
      <c r="AL7" s="264">
        <v>868</v>
      </c>
      <c r="AM7" s="264">
        <v>62328</v>
      </c>
      <c r="AN7" s="265">
        <v>25415</v>
      </c>
    </row>
    <row r="8" spans="1:40" ht="19.899999999999999" customHeight="1">
      <c r="A8" s="243" t="s">
        <v>54</v>
      </c>
      <c r="B8" s="224">
        <v>906145</v>
      </c>
      <c r="C8" s="224">
        <v>405500</v>
      </c>
      <c r="D8" s="225">
        <v>503544</v>
      </c>
      <c r="E8" s="225">
        <v>556177.5</v>
      </c>
      <c r="F8" s="225">
        <v>460710.42857142858</v>
      </c>
      <c r="G8" s="225">
        <v>1064845</v>
      </c>
      <c r="H8" s="225">
        <v>660904</v>
      </c>
      <c r="I8" s="225">
        <v>2327470</v>
      </c>
      <c r="J8" s="225">
        <v>2963092.5</v>
      </c>
      <c r="K8" s="225">
        <v>2758229</v>
      </c>
      <c r="L8" s="225">
        <v>135566</v>
      </c>
      <c r="M8" s="225">
        <v>500197</v>
      </c>
      <c r="N8" s="225">
        <v>427088</v>
      </c>
      <c r="O8" s="225">
        <v>354882</v>
      </c>
      <c r="P8" s="224">
        <v>155012</v>
      </c>
      <c r="Q8" s="224">
        <v>129229</v>
      </c>
      <c r="R8" s="224">
        <v>377641.5</v>
      </c>
      <c r="S8" s="264">
        <v>354948.5</v>
      </c>
      <c r="T8" s="264">
        <v>397564.5</v>
      </c>
      <c r="U8" s="264">
        <v>539650</v>
      </c>
      <c r="V8" s="264">
        <v>304755.75</v>
      </c>
      <c r="W8" s="264">
        <v>325000</v>
      </c>
      <c r="X8" s="264">
        <v>616000</v>
      </c>
      <c r="Y8" s="264">
        <v>541733</v>
      </c>
      <c r="Z8" s="264">
        <v>774040</v>
      </c>
      <c r="AA8" s="264">
        <v>3223584</v>
      </c>
      <c r="AB8" s="264">
        <v>2251505</v>
      </c>
      <c r="AC8" s="264">
        <v>329634</v>
      </c>
      <c r="AD8" s="264">
        <v>1299637</v>
      </c>
      <c r="AE8" s="264">
        <v>299986.5</v>
      </c>
      <c r="AF8" s="264">
        <v>3669871</v>
      </c>
      <c r="AG8" s="264">
        <v>5555093.5</v>
      </c>
      <c r="AH8" s="264">
        <v>78224</v>
      </c>
      <c r="AI8" s="264">
        <v>219914.69230769231</v>
      </c>
      <c r="AJ8" s="264">
        <v>134710.25</v>
      </c>
      <c r="AK8" s="264">
        <v>179366.9</v>
      </c>
      <c r="AL8" s="264">
        <v>1288697</v>
      </c>
      <c r="AM8" s="264">
        <v>1950967</v>
      </c>
      <c r="AN8" s="265">
        <v>12492</v>
      </c>
    </row>
    <row r="9" spans="1:40" ht="19.899999999999999" customHeight="1">
      <c r="A9" s="243" t="s">
        <v>55</v>
      </c>
      <c r="B9" s="224">
        <v>0</v>
      </c>
      <c r="C9" s="224">
        <v>0</v>
      </c>
      <c r="D9" s="225">
        <v>15250</v>
      </c>
      <c r="E9" s="225">
        <v>15250</v>
      </c>
      <c r="F9" s="225">
        <v>5730.8571428571431</v>
      </c>
      <c r="G9" s="225">
        <v>45038</v>
      </c>
      <c r="H9" s="225">
        <v>298014</v>
      </c>
      <c r="I9" s="225">
        <v>2757</v>
      </c>
      <c r="J9" s="225">
        <v>166122.5</v>
      </c>
      <c r="K9" s="225">
        <v>1378.5</v>
      </c>
      <c r="L9" s="225">
        <v>33579</v>
      </c>
      <c r="M9" s="225">
        <v>10166.666666666666</v>
      </c>
      <c r="N9" s="225">
        <v>0</v>
      </c>
      <c r="O9" s="225">
        <v>0</v>
      </c>
      <c r="P9" s="224">
        <v>3147.8888888888887</v>
      </c>
      <c r="Q9" s="224">
        <v>3483.3333333333335</v>
      </c>
      <c r="R9" s="224">
        <v>3963</v>
      </c>
      <c r="S9" s="264">
        <v>0</v>
      </c>
      <c r="T9" s="264">
        <v>0</v>
      </c>
      <c r="U9" s="264">
        <v>24750</v>
      </c>
      <c r="V9" s="264">
        <v>11789</v>
      </c>
      <c r="W9" s="264">
        <v>0</v>
      </c>
      <c r="X9" s="264">
        <v>0</v>
      </c>
      <c r="Y9" s="264">
        <v>22797</v>
      </c>
      <c r="Z9" s="264">
        <v>0</v>
      </c>
      <c r="AA9" s="264">
        <v>2757</v>
      </c>
      <c r="AB9" s="264">
        <v>2757</v>
      </c>
      <c r="AC9" s="264">
        <v>0</v>
      </c>
      <c r="AD9" s="264">
        <v>10033</v>
      </c>
      <c r="AE9" s="264">
        <v>2000</v>
      </c>
      <c r="AF9" s="264">
        <v>387142</v>
      </c>
      <c r="AG9" s="264">
        <v>1378.5</v>
      </c>
      <c r="AH9" s="264">
        <v>14157.4</v>
      </c>
      <c r="AI9" s="264">
        <v>10187.76923076923</v>
      </c>
      <c r="AJ9" s="264">
        <v>15389.25</v>
      </c>
      <c r="AK9" s="264">
        <v>13992.2</v>
      </c>
      <c r="AL9" s="264">
        <v>0</v>
      </c>
      <c r="AM9" s="264">
        <v>0</v>
      </c>
      <c r="AN9" s="265">
        <v>0</v>
      </c>
    </row>
    <row r="10" spans="1:40" ht="19.899999999999999" customHeight="1">
      <c r="A10" s="243" t="s">
        <v>56</v>
      </c>
      <c r="B10" s="224">
        <v>490200</v>
      </c>
      <c r="C10" s="224">
        <v>262379</v>
      </c>
      <c r="D10" s="225">
        <v>283368</v>
      </c>
      <c r="E10" s="225">
        <v>366727</v>
      </c>
      <c r="F10" s="225">
        <v>255412.28571428571</v>
      </c>
      <c r="G10" s="225">
        <v>639000</v>
      </c>
      <c r="H10" s="225">
        <v>1006546</v>
      </c>
      <c r="I10" s="225">
        <v>900000</v>
      </c>
      <c r="J10" s="225">
        <v>676222</v>
      </c>
      <c r="K10" s="225">
        <v>937900</v>
      </c>
      <c r="L10" s="225">
        <v>737583</v>
      </c>
      <c r="M10" s="225">
        <v>309705</v>
      </c>
      <c r="N10" s="225">
        <v>838577</v>
      </c>
      <c r="O10" s="225">
        <v>325275</v>
      </c>
      <c r="P10" s="224">
        <v>190480.77777777778</v>
      </c>
      <c r="Q10" s="224">
        <v>129562.66666666667</v>
      </c>
      <c r="R10" s="224">
        <v>195509.7</v>
      </c>
      <c r="S10" s="264">
        <v>193653</v>
      </c>
      <c r="T10" s="264">
        <v>870753</v>
      </c>
      <c r="U10" s="264">
        <v>176780.5</v>
      </c>
      <c r="V10" s="264">
        <v>279165.5</v>
      </c>
      <c r="W10" s="264">
        <v>360000</v>
      </c>
      <c r="X10" s="264">
        <v>405000</v>
      </c>
      <c r="Y10" s="264">
        <v>1784198.5</v>
      </c>
      <c r="Z10" s="264">
        <v>421065</v>
      </c>
      <c r="AA10" s="264">
        <v>640000</v>
      </c>
      <c r="AB10" s="264">
        <v>1600000</v>
      </c>
      <c r="AC10" s="264">
        <v>239922.33333333334</v>
      </c>
      <c r="AD10" s="264">
        <v>1433430</v>
      </c>
      <c r="AE10" s="264">
        <v>182245.5</v>
      </c>
      <c r="AF10" s="264">
        <v>1164083</v>
      </c>
      <c r="AG10" s="264">
        <v>1843500</v>
      </c>
      <c r="AH10" s="264">
        <v>93842.6</v>
      </c>
      <c r="AI10" s="264">
        <v>295805.46153846156</v>
      </c>
      <c r="AJ10" s="264">
        <v>170655.25</v>
      </c>
      <c r="AK10" s="264">
        <v>236444.1</v>
      </c>
      <c r="AL10" s="264">
        <v>121993</v>
      </c>
      <c r="AM10" s="264">
        <v>202276</v>
      </c>
      <c r="AN10" s="265">
        <v>148517</v>
      </c>
    </row>
    <row r="11" spans="1:40" ht="19.899999999999999" customHeight="1">
      <c r="A11" s="243" t="s">
        <v>57</v>
      </c>
      <c r="B11" s="224">
        <v>0</v>
      </c>
      <c r="C11" s="224">
        <v>130000</v>
      </c>
      <c r="D11" s="225">
        <v>0</v>
      </c>
      <c r="E11" s="225">
        <v>0</v>
      </c>
      <c r="F11" s="225">
        <v>106422.42857142857</v>
      </c>
      <c r="G11" s="225">
        <v>0</v>
      </c>
      <c r="H11" s="225">
        <v>81397.666666666672</v>
      </c>
      <c r="I11" s="225">
        <v>0</v>
      </c>
      <c r="J11" s="225">
        <v>1599253.5</v>
      </c>
      <c r="K11" s="225">
        <v>0</v>
      </c>
      <c r="L11" s="225">
        <v>0</v>
      </c>
      <c r="M11" s="225">
        <v>227520.66666666666</v>
      </c>
      <c r="N11" s="225">
        <v>0</v>
      </c>
      <c r="O11" s="225">
        <v>61263</v>
      </c>
      <c r="P11" s="224">
        <v>5750.333333333333</v>
      </c>
      <c r="Q11" s="224">
        <v>4868.333333333333</v>
      </c>
      <c r="R11" s="224">
        <v>1944</v>
      </c>
      <c r="S11" s="264">
        <v>125076</v>
      </c>
      <c r="T11" s="264">
        <v>0</v>
      </c>
      <c r="U11" s="264">
        <v>65435</v>
      </c>
      <c r="V11" s="264">
        <v>130528.5</v>
      </c>
      <c r="W11" s="264">
        <v>220000</v>
      </c>
      <c r="X11" s="264">
        <v>120000</v>
      </c>
      <c r="Y11" s="264">
        <v>0</v>
      </c>
      <c r="Z11" s="264">
        <v>0</v>
      </c>
      <c r="AA11" s="264">
        <v>0</v>
      </c>
      <c r="AB11" s="264">
        <v>0</v>
      </c>
      <c r="AC11" s="264">
        <v>124894.33333333333</v>
      </c>
      <c r="AD11" s="264">
        <v>0</v>
      </c>
      <c r="AE11" s="264">
        <v>0</v>
      </c>
      <c r="AF11" s="264">
        <v>1164083</v>
      </c>
      <c r="AG11" s="264">
        <v>0</v>
      </c>
      <c r="AH11" s="264">
        <v>8025</v>
      </c>
      <c r="AI11" s="264">
        <v>24749.538461538461</v>
      </c>
      <c r="AJ11" s="264">
        <v>3560</v>
      </c>
      <c r="AK11" s="264">
        <v>62498.6</v>
      </c>
      <c r="AL11" s="264">
        <v>0</v>
      </c>
      <c r="AM11" s="264">
        <v>1073308</v>
      </c>
      <c r="AN11" s="265">
        <v>0</v>
      </c>
    </row>
    <row r="12" spans="1:40" ht="19.899999999999999" customHeight="1" thickBot="1">
      <c r="A12" s="243" t="s">
        <v>58</v>
      </c>
      <c r="B12" s="226">
        <v>18644559</v>
      </c>
      <c r="C12" s="226">
        <v>0</v>
      </c>
      <c r="D12" s="227">
        <v>851123</v>
      </c>
      <c r="E12" s="227">
        <v>361</v>
      </c>
      <c r="F12" s="227">
        <v>147696.85714285713</v>
      </c>
      <c r="G12" s="227">
        <v>1379488</v>
      </c>
      <c r="H12" s="227">
        <v>4549562.333333333</v>
      </c>
      <c r="I12" s="227">
        <v>2039123</v>
      </c>
      <c r="J12" s="227">
        <v>2197310</v>
      </c>
      <c r="K12" s="227">
        <v>4016218</v>
      </c>
      <c r="L12" s="227">
        <v>3999455</v>
      </c>
      <c r="M12" s="227">
        <v>0</v>
      </c>
      <c r="N12" s="227">
        <v>1733839</v>
      </c>
      <c r="O12" s="227">
        <v>0</v>
      </c>
      <c r="P12" s="226">
        <v>3157</v>
      </c>
      <c r="Q12" s="226">
        <v>210448.66666666666</v>
      </c>
      <c r="R12" s="226">
        <v>12231.3</v>
      </c>
      <c r="S12" s="266">
        <v>0</v>
      </c>
      <c r="T12" s="266">
        <v>80555.5</v>
      </c>
      <c r="U12" s="266">
        <v>600000</v>
      </c>
      <c r="V12" s="266">
        <v>59425</v>
      </c>
      <c r="W12" s="266">
        <v>0</v>
      </c>
      <c r="X12" s="266">
        <v>0</v>
      </c>
      <c r="Y12" s="266">
        <v>55499</v>
      </c>
      <c r="Z12" s="266">
        <v>0</v>
      </c>
      <c r="AA12" s="266">
        <v>5537787</v>
      </c>
      <c r="AB12" s="266">
        <v>3380482</v>
      </c>
      <c r="AC12" s="266">
        <v>137804</v>
      </c>
      <c r="AD12" s="266">
        <v>597784.5</v>
      </c>
      <c r="AE12" s="266">
        <v>93882</v>
      </c>
      <c r="AF12" s="266">
        <v>1047823</v>
      </c>
      <c r="AG12" s="266">
        <v>5935953</v>
      </c>
      <c r="AH12" s="266">
        <v>13781.8</v>
      </c>
      <c r="AI12" s="266">
        <v>134271.69230769231</v>
      </c>
      <c r="AJ12" s="266">
        <v>38669.75</v>
      </c>
      <c r="AK12" s="266">
        <v>6508</v>
      </c>
      <c r="AL12" s="266">
        <v>14405</v>
      </c>
      <c r="AM12" s="266">
        <v>0</v>
      </c>
      <c r="AN12" s="267">
        <v>0</v>
      </c>
    </row>
    <row r="13" spans="1:40" ht="15.75" thickBot="1">
      <c r="A13" s="250" t="s">
        <v>62</v>
      </c>
      <c r="B13" s="238">
        <v>28427307</v>
      </c>
      <c r="C13" s="238">
        <v>1177567.5</v>
      </c>
      <c r="D13" s="238">
        <v>2450316.5</v>
      </c>
      <c r="E13" s="238">
        <v>1673228.5</v>
      </c>
      <c r="F13" s="238">
        <v>2008849.4285714284</v>
      </c>
      <c r="G13" s="238">
        <v>4000644</v>
      </c>
      <c r="H13" s="238">
        <v>9634379</v>
      </c>
      <c r="I13" s="238">
        <v>7926344</v>
      </c>
      <c r="J13" s="238">
        <v>11369002.5</v>
      </c>
      <c r="K13" s="238">
        <v>10921745</v>
      </c>
      <c r="L13" s="238">
        <v>7168247</v>
      </c>
      <c r="M13" s="238">
        <v>1708199</v>
      </c>
      <c r="N13" s="238">
        <v>6464016</v>
      </c>
      <c r="O13" s="238">
        <v>1160468</v>
      </c>
      <c r="P13" s="238">
        <v>527435.5555555555</v>
      </c>
      <c r="Q13" s="238">
        <v>647913.16666666663</v>
      </c>
      <c r="R13" s="238">
        <v>890300.7</v>
      </c>
      <c r="S13" s="238">
        <v>1086975.5</v>
      </c>
      <c r="T13" s="238">
        <v>1572073</v>
      </c>
      <c r="U13" s="238">
        <v>1801061.5</v>
      </c>
      <c r="V13" s="238">
        <v>1403613.5</v>
      </c>
      <c r="W13" s="238">
        <v>1386000</v>
      </c>
      <c r="X13" s="238">
        <v>1612663</v>
      </c>
      <c r="Y13" s="238">
        <v>2992523</v>
      </c>
      <c r="Z13" s="238">
        <v>1789450</v>
      </c>
      <c r="AA13" s="238">
        <v>12242036</v>
      </c>
      <c r="AB13" s="238">
        <v>10704431</v>
      </c>
      <c r="AC13" s="238">
        <v>1429313.6666666665</v>
      </c>
      <c r="AD13" s="238">
        <v>6829468.5</v>
      </c>
      <c r="AE13" s="238">
        <v>1353982</v>
      </c>
      <c r="AF13" s="238">
        <v>12032626</v>
      </c>
      <c r="AG13" s="238">
        <v>18171964</v>
      </c>
      <c r="AH13" s="238">
        <v>378076.00000000006</v>
      </c>
      <c r="AI13" s="238">
        <v>1015726.2307692308</v>
      </c>
      <c r="AJ13" s="238">
        <v>602231.5</v>
      </c>
      <c r="AK13" s="238">
        <v>870878.89999999991</v>
      </c>
      <c r="AL13" s="238">
        <v>3865091.5</v>
      </c>
      <c r="AM13" s="238">
        <v>6183133</v>
      </c>
      <c r="AN13" s="238">
        <v>1376622</v>
      </c>
    </row>
    <row r="14" spans="1:40" ht="19.899999999999999" customHeight="1">
      <c r="A14" s="243" t="s">
        <v>59</v>
      </c>
      <c r="B14" s="222">
        <v>9839196</v>
      </c>
      <c r="C14" s="222">
        <v>200483</v>
      </c>
      <c r="D14" s="223">
        <v>325298</v>
      </c>
      <c r="E14" s="223">
        <v>269685.5</v>
      </c>
      <c r="F14" s="223">
        <v>549518.42857142852</v>
      </c>
      <c r="G14" s="223">
        <v>411828</v>
      </c>
      <c r="H14" s="223">
        <v>3115890</v>
      </c>
      <c r="I14" s="223">
        <v>2000700</v>
      </c>
      <c r="J14" s="223">
        <v>2067160.5</v>
      </c>
      <c r="K14" s="223">
        <v>2103832.5</v>
      </c>
      <c r="L14" s="223">
        <v>179752</v>
      </c>
      <c r="M14" s="223">
        <v>389183</v>
      </c>
      <c r="N14" s="223">
        <v>293735</v>
      </c>
      <c r="O14" s="223">
        <v>244725</v>
      </c>
      <c r="P14" s="222">
        <v>217580.77777777778</v>
      </c>
      <c r="Q14" s="222">
        <v>1211915.3333333333</v>
      </c>
      <c r="R14" s="222">
        <v>263708.2</v>
      </c>
      <c r="S14" s="268">
        <v>297451</v>
      </c>
      <c r="T14" s="268">
        <v>928516.5</v>
      </c>
      <c r="U14" s="268">
        <v>3608350</v>
      </c>
      <c r="V14" s="268">
        <v>500176.75</v>
      </c>
      <c r="W14" s="268">
        <v>225000</v>
      </c>
      <c r="X14" s="268">
        <v>154092</v>
      </c>
      <c r="Y14" s="268">
        <v>115547</v>
      </c>
      <c r="Z14" s="268">
        <v>882818</v>
      </c>
      <c r="AA14" s="268">
        <v>2000700</v>
      </c>
      <c r="AB14" s="268">
        <v>2000700</v>
      </c>
      <c r="AC14" s="268">
        <v>145747.33333333334</v>
      </c>
      <c r="AD14" s="268">
        <v>1705361.5</v>
      </c>
      <c r="AE14" s="268">
        <v>543386</v>
      </c>
      <c r="AF14" s="268">
        <v>1550924</v>
      </c>
      <c r="AG14" s="268">
        <v>1712850</v>
      </c>
      <c r="AH14" s="268">
        <v>27354.799999999999</v>
      </c>
      <c r="AI14" s="268">
        <v>120633.69230769231</v>
      </c>
      <c r="AJ14" s="268">
        <v>87949.5</v>
      </c>
      <c r="AK14" s="268">
        <v>142973</v>
      </c>
      <c r="AL14" s="268">
        <v>1772238</v>
      </c>
      <c r="AM14" s="268">
        <v>3476145</v>
      </c>
      <c r="AN14" s="269">
        <v>488702</v>
      </c>
    </row>
    <row r="15" spans="1:40" ht="19.899999999999999" customHeight="1">
      <c r="A15" s="243" t="s">
        <v>60</v>
      </c>
      <c r="B15" s="224">
        <v>740585</v>
      </c>
      <c r="C15" s="224">
        <v>0</v>
      </c>
      <c r="D15" s="225">
        <v>565821</v>
      </c>
      <c r="E15" s="225">
        <v>310009.5</v>
      </c>
      <c r="F15" s="225">
        <v>90675.571428571435</v>
      </c>
      <c r="G15" s="225">
        <v>30998</v>
      </c>
      <c r="H15" s="225">
        <v>361627</v>
      </c>
      <c r="I15" s="225">
        <v>0</v>
      </c>
      <c r="J15" s="225">
        <v>119866.5</v>
      </c>
      <c r="K15" s="225">
        <v>83058</v>
      </c>
      <c r="L15" s="225">
        <v>17585</v>
      </c>
      <c r="M15" s="225">
        <v>21317.666666666668</v>
      </c>
      <c r="N15" s="225">
        <v>1484632</v>
      </c>
      <c r="O15" s="225">
        <v>169248</v>
      </c>
      <c r="P15" s="224">
        <v>20077.777777777777</v>
      </c>
      <c r="Q15" s="224">
        <v>13086.666666666666</v>
      </c>
      <c r="R15" s="224">
        <v>32439.8</v>
      </c>
      <c r="S15" s="264">
        <v>0</v>
      </c>
      <c r="T15" s="264">
        <v>48758.5</v>
      </c>
      <c r="U15" s="264">
        <v>89425</v>
      </c>
      <c r="V15" s="264">
        <v>39655</v>
      </c>
      <c r="W15" s="264">
        <v>0</v>
      </c>
      <c r="X15" s="264">
        <v>18667</v>
      </c>
      <c r="Y15" s="264">
        <v>69863</v>
      </c>
      <c r="Z15" s="264">
        <v>0</v>
      </c>
      <c r="AA15" s="264">
        <v>0</v>
      </c>
      <c r="AB15" s="264">
        <v>0</v>
      </c>
      <c r="AC15" s="264">
        <v>235994.66666666666</v>
      </c>
      <c r="AD15" s="264">
        <v>0</v>
      </c>
      <c r="AE15" s="264">
        <v>16500</v>
      </c>
      <c r="AF15" s="264">
        <v>0</v>
      </c>
      <c r="AG15" s="264">
        <v>0</v>
      </c>
      <c r="AH15" s="264">
        <v>18420.599999999999</v>
      </c>
      <c r="AI15" s="264">
        <v>28914</v>
      </c>
      <c r="AJ15" s="264">
        <v>19579.75</v>
      </c>
      <c r="AK15" s="264">
        <v>36009.699999999997</v>
      </c>
      <c r="AL15" s="264">
        <v>0</v>
      </c>
      <c r="AM15" s="264">
        <v>2901988</v>
      </c>
      <c r="AN15" s="265">
        <v>72712</v>
      </c>
    </row>
    <row r="16" spans="1:40" ht="19.899999999999999" customHeight="1" thickBot="1">
      <c r="A16" s="244" t="s">
        <v>61</v>
      </c>
      <c r="B16" s="226">
        <v>2177451</v>
      </c>
      <c r="C16" s="226">
        <v>0</v>
      </c>
      <c r="D16" s="227">
        <v>116832.5</v>
      </c>
      <c r="E16" s="227">
        <v>104441.5</v>
      </c>
      <c r="F16" s="227">
        <v>133255.42857142858</v>
      </c>
      <c r="G16" s="227">
        <v>91139</v>
      </c>
      <c r="H16" s="227">
        <v>188690.66666666666</v>
      </c>
      <c r="I16" s="227">
        <v>239733</v>
      </c>
      <c r="J16" s="227">
        <v>0</v>
      </c>
      <c r="K16" s="227">
        <v>364071.5</v>
      </c>
      <c r="L16" s="227">
        <v>25080</v>
      </c>
      <c r="M16" s="227">
        <v>90020.333333333328</v>
      </c>
      <c r="N16" s="227">
        <v>71914</v>
      </c>
      <c r="O16" s="227">
        <v>0</v>
      </c>
      <c r="P16" s="226">
        <v>11894.888888888889</v>
      </c>
      <c r="Q16" s="226">
        <v>3207.3333333333335</v>
      </c>
      <c r="R16" s="226">
        <v>14722.1</v>
      </c>
      <c r="S16" s="266">
        <v>1933.5</v>
      </c>
      <c r="T16" s="266">
        <v>3376</v>
      </c>
      <c r="U16" s="266">
        <v>0</v>
      </c>
      <c r="V16" s="266">
        <v>93061.5</v>
      </c>
      <c r="W16" s="266">
        <v>0</v>
      </c>
      <c r="X16" s="266">
        <v>116499</v>
      </c>
      <c r="Y16" s="266">
        <v>4562</v>
      </c>
      <c r="Z16" s="266">
        <v>0</v>
      </c>
      <c r="AA16" s="266">
        <v>239733</v>
      </c>
      <c r="AB16" s="266">
        <v>239733</v>
      </c>
      <c r="AC16" s="266">
        <v>12720.333333333334</v>
      </c>
      <c r="AD16" s="266">
        <v>1576</v>
      </c>
      <c r="AE16" s="266">
        <v>8000</v>
      </c>
      <c r="AF16" s="266">
        <v>0</v>
      </c>
      <c r="AG16" s="266">
        <v>119866.5</v>
      </c>
      <c r="AH16" s="266">
        <v>5060</v>
      </c>
      <c r="AI16" s="266">
        <v>23783.846153846152</v>
      </c>
      <c r="AJ16" s="266">
        <v>12032.75</v>
      </c>
      <c r="AK16" s="266">
        <v>20630.599999999999</v>
      </c>
      <c r="AL16" s="266">
        <v>0</v>
      </c>
      <c r="AM16" s="266">
        <v>20562</v>
      </c>
      <c r="AN16" s="267">
        <v>77</v>
      </c>
    </row>
    <row r="17" spans="1:40" ht="15.75" thickBot="1">
      <c r="A17" s="250" t="s">
        <v>63</v>
      </c>
      <c r="B17" s="238">
        <v>12757232</v>
      </c>
      <c r="C17" s="238">
        <v>200483</v>
      </c>
      <c r="D17" s="238">
        <v>1007951.5</v>
      </c>
      <c r="E17" s="238">
        <v>684136.5</v>
      </c>
      <c r="F17" s="238">
        <v>773449.42857142864</v>
      </c>
      <c r="G17" s="238">
        <v>533965</v>
      </c>
      <c r="H17" s="238">
        <v>3666207.6666666665</v>
      </c>
      <c r="I17" s="238">
        <v>2240433</v>
      </c>
      <c r="J17" s="238">
        <v>2187027</v>
      </c>
      <c r="K17" s="238">
        <v>2550962</v>
      </c>
      <c r="L17" s="238">
        <v>222417</v>
      </c>
      <c r="M17" s="238">
        <v>500521</v>
      </c>
      <c r="N17" s="238">
        <v>1850281</v>
      </c>
      <c r="O17" s="238">
        <v>413973</v>
      </c>
      <c r="P17" s="238">
        <v>249553.44444444444</v>
      </c>
      <c r="Q17" s="238">
        <v>1228209.3333333333</v>
      </c>
      <c r="R17" s="238">
        <v>310870.09999999998</v>
      </c>
      <c r="S17" s="238">
        <v>299384.5</v>
      </c>
      <c r="T17" s="238">
        <v>980651</v>
      </c>
      <c r="U17" s="238">
        <v>3697775</v>
      </c>
      <c r="V17" s="238">
        <v>632893.25</v>
      </c>
      <c r="W17" s="238">
        <v>225000</v>
      </c>
      <c r="X17" s="238">
        <v>289258</v>
      </c>
      <c r="Y17" s="238">
        <v>189972</v>
      </c>
      <c r="Z17" s="238">
        <v>882818</v>
      </c>
      <c r="AA17" s="238">
        <v>2240433</v>
      </c>
      <c r="AB17" s="238">
        <v>2240433</v>
      </c>
      <c r="AC17" s="238">
        <v>394462.33333333331</v>
      </c>
      <c r="AD17" s="238">
        <v>1706937.5</v>
      </c>
      <c r="AE17" s="238">
        <v>567886</v>
      </c>
      <c r="AF17" s="238">
        <v>1550924</v>
      </c>
      <c r="AG17" s="238">
        <v>1832716.5</v>
      </c>
      <c r="AH17" s="238">
        <v>50835.399999999994</v>
      </c>
      <c r="AI17" s="238">
        <v>173331.53846153847</v>
      </c>
      <c r="AJ17" s="238">
        <v>119562</v>
      </c>
      <c r="AK17" s="238">
        <v>199613.30000000002</v>
      </c>
      <c r="AL17" s="238">
        <v>1772238</v>
      </c>
      <c r="AM17" s="238">
        <v>6398695</v>
      </c>
      <c r="AN17" s="238">
        <v>561491</v>
      </c>
    </row>
    <row r="18" spans="1:40" ht="19.899999999999999" customHeight="1" thickBot="1">
      <c r="A18" s="270" t="s">
        <v>49</v>
      </c>
      <c r="B18" s="273">
        <v>41184539</v>
      </c>
      <c r="C18" s="273">
        <v>1378050.5</v>
      </c>
      <c r="D18" s="273">
        <v>3458268</v>
      </c>
      <c r="E18" s="273">
        <v>2357365</v>
      </c>
      <c r="F18" s="273">
        <v>2782298.8571428573</v>
      </c>
      <c r="G18" s="273">
        <v>4534609</v>
      </c>
      <c r="H18" s="273">
        <v>13300586.666666666</v>
      </c>
      <c r="I18" s="273">
        <v>10166777</v>
      </c>
      <c r="J18" s="273">
        <v>13556029.5</v>
      </c>
      <c r="K18" s="273">
        <v>13472707</v>
      </c>
      <c r="L18" s="273">
        <v>7390664</v>
      </c>
      <c r="M18" s="273">
        <v>2208720</v>
      </c>
      <c r="N18" s="273">
        <v>8314297</v>
      </c>
      <c r="O18" s="273">
        <v>1574441</v>
      </c>
      <c r="P18" s="273">
        <v>776989</v>
      </c>
      <c r="Q18" s="273">
        <v>1876122.5</v>
      </c>
      <c r="R18" s="273">
        <v>1201170.7999999998</v>
      </c>
      <c r="S18" s="273">
        <v>1386360</v>
      </c>
      <c r="T18" s="273">
        <v>2552724</v>
      </c>
      <c r="U18" s="273">
        <v>5498836.5</v>
      </c>
      <c r="V18" s="273">
        <v>2036506.75</v>
      </c>
      <c r="W18" s="273">
        <v>1611000</v>
      </c>
      <c r="X18" s="273">
        <v>1901921</v>
      </c>
      <c r="Y18" s="273">
        <v>3182495</v>
      </c>
      <c r="Z18" s="273">
        <v>2672268</v>
      </c>
      <c r="AA18" s="273">
        <v>14482469</v>
      </c>
      <c r="AB18" s="273">
        <v>12944864</v>
      </c>
      <c r="AC18" s="273">
        <v>1823775.9999999998</v>
      </c>
      <c r="AD18" s="273">
        <v>8536406</v>
      </c>
      <c r="AE18" s="273">
        <v>1921868</v>
      </c>
      <c r="AF18" s="273">
        <v>13583550</v>
      </c>
      <c r="AG18" s="273">
        <v>20004680.5</v>
      </c>
      <c r="AH18" s="273">
        <v>428911.4</v>
      </c>
      <c r="AI18" s="273">
        <v>1189057.7692307692</v>
      </c>
      <c r="AJ18" s="273">
        <v>721793.5</v>
      </c>
      <c r="AK18" s="273">
        <v>1070492.2</v>
      </c>
      <c r="AL18" s="273">
        <v>5637329.5</v>
      </c>
      <c r="AM18" s="273">
        <v>12581828</v>
      </c>
      <c r="AN18" s="273">
        <v>1938113</v>
      </c>
    </row>
    <row r="19" spans="1:40" ht="19.899999999999999" customHeight="1">
      <c r="A19" s="246" t="s">
        <v>180</v>
      </c>
      <c r="B19" s="222">
        <v>19</v>
      </c>
      <c r="C19" s="222">
        <v>179</v>
      </c>
      <c r="D19" s="223">
        <v>121</v>
      </c>
      <c r="E19" s="223">
        <v>318</v>
      </c>
      <c r="F19" s="223">
        <v>2823</v>
      </c>
      <c r="G19" s="223">
        <v>2792</v>
      </c>
      <c r="H19" s="223">
        <v>333</v>
      </c>
      <c r="I19" s="223">
        <v>17</v>
      </c>
      <c r="J19" s="223">
        <v>559</v>
      </c>
      <c r="K19" s="223">
        <v>1173</v>
      </c>
      <c r="L19" s="223">
        <v>56</v>
      </c>
      <c r="M19" s="223">
        <v>461</v>
      </c>
      <c r="N19" s="223">
        <v>76</v>
      </c>
      <c r="O19" s="223">
        <v>130</v>
      </c>
      <c r="P19" s="222">
        <v>1416</v>
      </c>
      <c r="Q19" s="222">
        <v>1807</v>
      </c>
      <c r="R19" s="222">
        <v>2140</v>
      </c>
      <c r="S19" s="268">
        <v>669</v>
      </c>
      <c r="T19" s="268">
        <v>300</v>
      </c>
      <c r="U19" s="268">
        <v>586</v>
      </c>
      <c r="V19" s="268">
        <v>529</v>
      </c>
      <c r="W19" s="268">
        <v>4</v>
      </c>
      <c r="X19" s="268">
        <v>103</v>
      </c>
      <c r="Y19" s="268">
        <v>701</v>
      </c>
      <c r="Z19" s="268">
        <v>421</v>
      </c>
      <c r="AA19" s="268">
        <v>1426</v>
      </c>
      <c r="AB19" s="268">
        <v>86</v>
      </c>
      <c r="AC19" s="268">
        <v>644</v>
      </c>
      <c r="AD19" s="268">
        <v>2086</v>
      </c>
      <c r="AE19" s="268">
        <v>292</v>
      </c>
      <c r="AF19" s="268">
        <v>131</v>
      </c>
      <c r="AG19" s="268">
        <v>1670</v>
      </c>
      <c r="AH19" s="268">
        <v>421</v>
      </c>
      <c r="AI19" s="268">
        <v>1039</v>
      </c>
      <c r="AJ19" s="268">
        <v>902</v>
      </c>
      <c r="AK19" s="268">
        <v>1711</v>
      </c>
      <c r="AL19" s="268">
        <v>469</v>
      </c>
      <c r="AM19" s="268">
        <v>11</v>
      </c>
      <c r="AN19" s="269">
        <v>112</v>
      </c>
    </row>
    <row r="20" spans="1:40" ht="19.899999999999999" customHeight="1">
      <c r="A20" s="243" t="s">
        <v>181</v>
      </c>
      <c r="B20" s="224">
        <v>15</v>
      </c>
      <c r="C20" s="224">
        <v>142</v>
      </c>
      <c r="D20" s="225">
        <v>345</v>
      </c>
      <c r="E20" s="225">
        <v>681</v>
      </c>
      <c r="F20" s="225">
        <v>4847</v>
      </c>
      <c r="G20" s="225">
        <v>2311</v>
      </c>
      <c r="H20" s="225">
        <v>175</v>
      </c>
      <c r="I20" s="225">
        <v>48</v>
      </c>
      <c r="J20" s="225">
        <v>557</v>
      </c>
      <c r="K20" s="225">
        <v>1822</v>
      </c>
      <c r="L20" s="225">
        <v>50</v>
      </c>
      <c r="M20" s="225">
        <v>320</v>
      </c>
      <c r="N20" s="225">
        <v>116</v>
      </c>
      <c r="O20" s="225">
        <v>14</v>
      </c>
      <c r="P20" s="224">
        <v>1153</v>
      </c>
      <c r="Q20" s="224">
        <v>2280</v>
      </c>
      <c r="R20" s="224">
        <v>1960</v>
      </c>
      <c r="S20" s="264">
        <v>572</v>
      </c>
      <c r="T20" s="264">
        <v>352</v>
      </c>
      <c r="U20" s="264">
        <v>355</v>
      </c>
      <c r="V20" s="264">
        <v>774</v>
      </c>
      <c r="W20" s="264">
        <v>2</v>
      </c>
      <c r="X20" s="264">
        <v>135</v>
      </c>
      <c r="Y20" s="264">
        <v>478</v>
      </c>
      <c r="Z20" s="264">
        <v>446</v>
      </c>
      <c r="AA20" s="264">
        <v>3085</v>
      </c>
      <c r="AB20" s="264">
        <v>70</v>
      </c>
      <c r="AC20" s="264">
        <v>888</v>
      </c>
      <c r="AD20" s="264">
        <v>1905</v>
      </c>
      <c r="AE20" s="264">
        <v>209</v>
      </c>
      <c r="AF20" s="264">
        <v>96</v>
      </c>
      <c r="AG20" s="264">
        <v>7975</v>
      </c>
      <c r="AH20" s="264">
        <v>253</v>
      </c>
      <c r="AI20" s="264">
        <v>819</v>
      </c>
      <c r="AJ20" s="264">
        <v>624</v>
      </c>
      <c r="AK20" s="264">
        <v>1740</v>
      </c>
      <c r="AL20" s="264">
        <v>239</v>
      </c>
      <c r="AM20" s="264">
        <v>14</v>
      </c>
      <c r="AN20" s="265">
        <v>101</v>
      </c>
    </row>
    <row r="21" spans="1:40" ht="19.899999999999999" customHeight="1" thickBot="1">
      <c r="A21" s="248" t="s">
        <v>182</v>
      </c>
      <c r="B21" s="228">
        <v>1</v>
      </c>
      <c r="C21" s="228">
        <v>2</v>
      </c>
      <c r="D21" s="229">
        <v>2</v>
      </c>
      <c r="E21" s="229">
        <v>2</v>
      </c>
      <c r="F21" s="229">
        <v>24</v>
      </c>
      <c r="G21" s="229">
        <v>6</v>
      </c>
      <c r="H21" s="229">
        <v>3</v>
      </c>
      <c r="I21" s="229">
        <v>2</v>
      </c>
      <c r="J21" s="229">
        <v>4</v>
      </c>
      <c r="K21" s="229">
        <v>8</v>
      </c>
      <c r="L21" s="229">
        <v>1</v>
      </c>
      <c r="M21" s="229">
        <v>3</v>
      </c>
      <c r="N21" s="229">
        <v>1</v>
      </c>
      <c r="O21" s="229">
        <v>1</v>
      </c>
      <c r="P21" s="228">
        <v>13</v>
      </c>
      <c r="Q21" s="228">
        <v>16</v>
      </c>
      <c r="R21" s="228">
        <v>20</v>
      </c>
      <c r="S21" s="271">
        <v>3</v>
      </c>
      <c r="T21" s="271">
        <v>4</v>
      </c>
      <c r="U21" s="271">
        <v>4</v>
      </c>
      <c r="V21" s="271">
        <v>7</v>
      </c>
      <c r="W21" s="271">
        <v>1</v>
      </c>
      <c r="X21" s="271">
        <v>1</v>
      </c>
      <c r="Y21" s="271">
        <v>3</v>
      </c>
      <c r="Z21" s="271">
        <v>2</v>
      </c>
      <c r="AA21" s="271">
        <v>8</v>
      </c>
      <c r="AB21" s="271">
        <v>1</v>
      </c>
      <c r="AC21" s="271">
        <v>7</v>
      </c>
      <c r="AD21" s="271">
        <v>11</v>
      </c>
      <c r="AE21" s="271">
        <v>3</v>
      </c>
      <c r="AF21" s="271">
        <v>1</v>
      </c>
      <c r="AG21" s="271">
        <v>18</v>
      </c>
      <c r="AH21" s="271">
        <v>5</v>
      </c>
      <c r="AI21" s="271">
        <v>14</v>
      </c>
      <c r="AJ21" s="271">
        <v>7</v>
      </c>
      <c r="AK21" s="271">
        <v>16</v>
      </c>
      <c r="AL21" s="271">
        <v>3</v>
      </c>
      <c r="AM21" s="271">
        <v>2</v>
      </c>
      <c r="AN21" s="272">
        <v>1</v>
      </c>
    </row>
    <row r="22" spans="1:40" s="20" customFormat="1" ht="19.899999999999999" customHeight="1" thickBot="1">
      <c r="A22" s="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67"/>
      <c r="AL22" s="127"/>
      <c r="AM22" s="127"/>
      <c r="AN22" s="127"/>
    </row>
    <row r="23" spans="1:40" ht="15.75" thickBot="1">
      <c r="A23" s="380" t="s">
        <v>65</v>
      </c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  <c r="W23" s="381"/>
      <c r="X23" s="381"/>
      <c r="Y23" s="381"/>
      <c r="Z23" s="381"/>
      <c r="AA23" s="381"/>
      <c r="AB23" s="381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</row>
    <row r="24" spans="1:40" s="26" customFormat="1" ht="15.75" thickBot="1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68"/>
      <c r="AL24" s="129"/>
      <c r="AM24" s="129"/>
      <c r="AN24" s="129"/>
    </row>
    <row r="25" spans="1:40">
      <c r="A25" s="48" t="s">
        <v>50</v>
      </c>
      <c r="B25" s="130">
        <f>+B5/B$18</f>
        <v>0.11485703409233257</v>
      </c>
      <c r="C25" s="130">
        <f t="shared" ref="C25:AK25" si="0">+C5/C$18</f>
        <v>0.13572071560512478</v>
      </c>
      <c r="D25" s="130">
        <f t="shared" ref="D25:D38" si="1">+D5/D$18</f>
        <v>0.1478349856055112</v>
      </c>
      <c r="E25" s="130">
        <f t="shared" si="0"/>
        <v>0.21725061668430642</v>
      </c>
      <c r="F25" s="130">
        <f t="shared" si="0"/>
        <v>0.26473796693915802</v>
      </c>
      <c r="G25" s="130">
        <f t="shared" si="0"/>
        <v>0.14965259408253281</v>
      </c>
      <c r="H25" s="130">
        <f t="shared" si="0"/>
        <v>0.19682019038759194</v>
      </c>
      <c r="I25" s="130">
        <f t="shared" si="0"/>
        <v>0.16746329736552695</v>
      </c>
      <c r="J25" s="130">
        <f t="shared" si="0"/>
        <v>0.19991155964952717</v>
      </c>
      <c r="K25" s="130">
        <f t="shared" si="0"/>
        <v>0.16921131736925624</v>
      </c>
      <c r="L25" s="130">
        <f t="shared" si="0"/>
        <v>0.19999664441517026</v>
      </c>
      <c r="M25" s="130">
        <f t="shared" si="0"/>
        <v>0.21603206080142948</v>
      </c>
      <c r="N25" s="130">
        <f t="shared" si="0"/>
        <v>0.35566398457981474</v>
      </c>
      <c r="O25" s="130">
        <f t="shared" si="0"/>
        <v>0.18964635702449315</v>
      </c>
      <c r="P25" s="130">
        <f t="shared" si="0"/>
        <v>0.13929054622680914</v>
      </c>
      <c r="Q25" s="130">
        <f t="shared" si="0"/>
        <v>6.4674259454451044E-2</v>
      </c>
      <c r="R25" s="130">
        <f t="shared" si="0"/>
        <v>0.15132352534710303</v>
      </c>
      <c r="S25" s="130">
        <f t="shared" si="0"/>
        <v>0.22672466026140398</v>
      </c>
      <c r="T25" s="130">
        <f t="shared" si="0"/>
        <v>3.2754030596335519E-2</v>
      </c>
      <c r="U25" s="130">
        <f t="shared" si="0"/>
        <v>5.1382869812550344E-2</v>
      </c>
      <c r="V25" s="130">
        <f t="shared" si="0"/>
        <v>0.16159067481607906</v>
      </c>
      <c r="W25" s="130">
        <f t="shared" si="0"/>
        <v>0.23525760397268777</v>
      </c>
      <c r="X25" s="130">
        <f t="shared" si="0"/>
        <v>0.16548636878187895</v>
      </c>
      <c r="Y25" s="130">
        <f t="shared" si="0"/>
        <v>9.0312160741807923E-2</v>
      </c>
      <c r="Z25" s="130">
        <f t="shared" si="0"/>
        <v>0.18916590701232061</v>
      </c>
      <c r="AA25" s="130">
        <f t="shared" si="0"/>
        <v>0.13005213406636673</v>
      </c>
      <c r="AB25" s="130">
        <f t="shared" si="0"/>
        <v>0.19430524723936846</v>
      </c>
      <c r="AC25" s="130">
        <f t="shared" si="0"/>
        <v>0.21190285064247658</v>
      </c>
      <c r="AD25" s="130">
        <f t="shared" si="0"/>
        <v>0.33289243740281332</v>
      </c>
      <c r="AE25" s="130">
        <f t="shared" si="0"/>
        <v>0.2675225353666329</v>
      </c>
      <c r="AF25" s="130">
        <f t="shared" si="0"/>
        <v>0.21831502074200043</v>
      </c>
      <c r="AG25" s="130">
        <f t="shared" si="0"/>
        <v>0.18871698550746663</v>
      </c>
      <c r="AH25" s="130">
        <f t="shared" si="0"/>
        <v>0.16548406034439747</v>
      </c>
      <c r="AI25" s="130">
        <f t="shared" si="0"/>
        <v>0.17284467837526946</v>
      </c>
      <c r="AJ25" s="130">
        <f t="shared" si="0"/>
        <v>0.12679907757551157</v>
      </c>
      <c r="AK25" s="275">
        <f t="shared" si="0"/>
        <v>0.23879043677291623</v>
      </c>
      <c r="AL25" s="131">
        <f t="shared" ref="AL25:AN25" si="2">+AL5/AL$18</f>
        <v>0.18643801111856242</v>
      </c>
      <c r="AM25" s="131">
        <f t="shared" si="2"/>
        <v>0.15787054154610919</v>
      </c>
      <c r="AN25" s="131">
        <f t="shared" si="2"/>
        <v>0.40449860250666497</v>
      </c>
    </row>
    <row r="26" spans="1:40">
      <c r="A26" s="45" t="s">
        <v>52</v>
      </c>
      <c r="B26" s="132">
        <f t="shared" ref="B26:AK26" si="3">+B6/B$18</f>
        <v>8.5213749752061085E-2</v>
      </c>
      <c r="C26" s="132">
        <f t="shared" si="3"/>
        <v>0.12742239852603371</v>
      </c>
      <c r="D26" s="132">
        <f t="shared" si="1"/>
        <v>6.1209108143151426E-2</v>
      </c>
      <c r="E26" s="132">
        <f t="shared" si="3"/>
        <v>6.3801108440992377E-2</v>
      </c>
      <c r="F26" s="132">
        <f t="shared" si="3"/>
        <v>8.6257756432861363E-2</v>
      </c>
      <c r="G26" s="132">
        <f t="shared" si="3"/>
        <v>1.0381710970008661E-2</v>
      </c>
      <c r="H26" s="132">
        <f t="shared" si="3"/>
        <v>1.3591255122581058E-2</v>
      </c>
      <c r="I26" s="132">
        <f t="shared" si="3"/>
        <v>8.0002541611761527E-2</v>
      </c>
      <c r="J26" s="132">
        <f t="shared" si="3"/>
        <v>5.2609136030575918E-2</v>
      </c>
      <c r="K26" s="132">
        <f t="shared" si="3"/>
        <v>5.8226086264623729E-2</v>
      </c>
      <c r="L26" s="132">
        <f t="shared" si="3"/>
        <v>9.3775200712682916E-2</v>
      </c>
      <c r="M26" s="132">
        <f t="shared" si="3"/>
        <v>4.0318374443116374E-2</v>
      </c>
      <c r="N26" s="132">
        <f t="shared" si="3"/>
        <v>5.8610006354115084E-2</v>
      </c>
      <c r="O26" s="132">
        <f t="shared" si="3"/>
        <v>3.6551385539375564E-2</v>
      </c>
      <c r="P26" s="132">
        <f t="shared" si="3"/>
        <v>4.2381266372854415E-2</v>
      </c>
      <c r="Q26" s="132">
        <f t="shared" si="3"/>
        <v>1.3045079234786996E-2</v>
      </c>
      <c r="R26" s="132">
        <f t="shared" si="3"/>
        <v>5.4516893018045402E-2</v>
      </c>
      <c r="S26" s="132">
        <f t="shared" si="3"/>
        <v>4.18329293978476E-2</v>
      </c>
      <c r="T26" s="132">
        <f t="shared" si="3"/>
        <v>4.3740725593522843E-2</v>
      </c>
      <c r="U26" s="132">
        <f t="shared" si="3"/>
        <v>1.0156694057006423E-2</v>
      </c>
      <c r="V26" s="132">
        <f t="shared" si="3"/>
        <v>7.6834633619554657E-2</v>
      </c>
      <c r="W26" s="132">
        <f t="shared" si="3"/>
        <v>4.1589075108628179E-2</v>
      </c>
      <c r="X26" s="132">
        <f t="shared" si="3"/>
        <v>6.1256487519723478E-2</v>
      </c>
      <c r="Y26" s="132">
        <f t="shared" si="3"/>
        <v>6.8109769221946934E-2</v>
      </c>
      <c r="Z26" s="132">
        <f t="shared" si="3"/>
        <v>1.4838332083458696E-2</v>
      </c>
      <c r="AA26" s="132">
        <f t="shared" si="3"/>
        <v>5.6162246920742592E-2</v>
      </c>
      <c r="AB26" s="132">
        <f t="shared" si="3"/>
        <v>6.2833259584650719E-2</v>
      </c>
      <c r="AC26" s="132">
        <f t="shared" si="3"/>
        <v>0.10502349703764792</v>
      </c>
      <c r="AD26" s="132">
        <f t="shared" si="3"/>
        <v>6.0589433070545144E-2</v>
      </c>
      <c r="AE26" s="132">
        <f t="shared" si="3"/>
        <v>3.3749976585280568E-2</v>
      </c>
      <c r="AF26" s="132">
        <f t="shared" si="3"/>
        <v>3.8941440197886416E-2</v>
      </c>
      <c r="AG26" s="132">
        <f t="shared" si="3"/>
        <v>4.7997967275708299E-2</v>
      </c>
      <c r="AH26" s="132">
        <f t="shared" si="3"/>
        <v>0.14112564972626049</v>
      </c>
      <c r="AI26" s="132">
        <f t="shared" si="3"/>
        <v>7.1064736390177324E-2</v>
      </c>
      <c r="AJ26" s="132">
        <f t="shared" si="3"/>
        <v>0.12268294186633712</v>
      </c>
      <c r="AK26" s="276">
        <f t="shared" si="3"/>
        <v>5.9060215478450008E-2</v>
      </c>
      <c r="AL26" s="133">
        <f t="shared" ref="AL26:AN26" si="4">+AL6/AL$18</f>
        <v>0.24623644936844652</v>
      </c>
      <c r="AM26" s="133">
        <f t="shared" si="4"/>
        <v>7.2163917675555578E-2</v>
      </c>
      <c r="AN26" s="133">
        <f t="shared" si="4"/>
        <v>0.20960284565451034</v>
      </c>
    </row>
    <row r="27" spans="1:40">
      <c r="A27" s="45" t="s">
        <v>53</v>
      </c>
      <c r="B27" s="132">
        <f t="shared" ref="B27:AK27" si="5">+B7/B$18</f>
        <v>3.559102604013608E-3</v>
      </c>
      <c r="C27" s="132">
        <f t="shared" si="5"/>
        <v>1.2382710212724425E-2</v>
      </c>
      <c r="D27" s="132">
        <f t="shared" si="1"/>
        <v>2.1427199974091076E-2</v>
      </c>
      <c r="E27" s="132">
        <f t="shared" si="5"/>
        <v>3.0615326858589993E-2</v>
      </c>
      <c r="F27" s="132">
        <f t="shared" si="5"/>
        <v>2.0235630433456567E-2</v>
      </c>
      <c r="G27" s="132">
        <f t="shared" si="5"/>
        <v>3.2324727446181138E-2</v>
      </c>
      <c r="H27" s="132">
        <f t="shared" si="5"/>
        <v>1.7996148540816246E-2</v>
      </c>
      <c r="I27" s="132">
        <f t="shared" si="5"/>
        <v>1.3874996963147711E-2</v>
      </c>
      <c r="J27" s="132">
        <f t="shared" si="5"/>
        <v>2.5363178798039648E-2</v>
      </c>
      <c r="K27" s="132">
        <f t="shared" si="5"/>
        <v>1.0675063296485257E-2</v>
      </c>
      <c r="L27" s="132">
        <f t="shared" si="5"/>
        <v>1.2298624318464485E-2</v>
      </c>
      <c r="M27" s="132">
        <f t="shared" si="5"/>
        <v>4.2741195503881585E-2</v>
      </c>
      <c r="N27" s="132">
        <f t="shared" si="5"/>
        <v>2.419326612941539E-3</v>
      </c>
      <c r="O27" s="132">
        <f t="shared" si="5"/>
        <v>3.9958944158593433E-2</v>
      </c>
      <c r="P27" s="132">
        <f t="shared" si="5"/>
        <v>3.6976785457137173E-2</v>
      </c>
      <c r="Q27" s="132">
        <f t="shared" si="5"/>
        <v>1.3064267747264194E-2</v>
      </c>
      <c r="R27" s="132">
        <f t="shared" si="5"/>
        <v>4.3092705883293204E-2</v>
      </c>
      <c r="S27" s="132">
        <f t="shared" si="5"/>
        <v>2.9559782451888398E-2</v>
      </c>
      <c r="T27" s="132">
        <f t="shared" si="5"/>
        <v>1.0941253343487193E-2</v>
      </c>
      <c r="U27" s="132">
        <f t="shared" si="5"/>
        <v>1.0193065387559713E-2</v>
      </c>
      <c r="V27" s="132">
        <f t="shared" si="5"/>
        <v>6.5010832888228828E-2</v>
      </c>
      <c r="W27" s="132">
        <f t="shared" si="5"/>
        <v>2.1725636250775917E-2</v>
      </c>
      <c r="X27" s="132">
        <f t="shared" si="5"/>
        <v>2.1250093983924676E-2</v>
      </c>
      <c r="Y27" s="132">
        <f t="shared" si="5"/>
        <v>2.6431620473873485E-2</v>
      </c>
      <c r="Z27" s="132">
        <f t="shared" si="5"/>
        <v>1.8407959081948366E-2</v>
      </c>
      <c r="AA27" s="132">
        <f t="shared" si="5"/>
        <v>9.7403281167044095E-3</v>
      </c>
      <c r="AB27" s="132">
        <f t="shared" si="5"/>
        <v>1.0897294865361274E-2</v>
      </c>
      <c r="AC27" s="132">
        <f t="shared" si="5"/>
        <v>1.0448834359775177E-2</v>
      </c>
      <c r="AD27" s="132">
        <f t="shared" si="5"/>
        <v>1.5189413436989759E-2</v>
      </c>
      <c r="AE27" s="132">
        <f t="shared" si="5"/>
        <v>0.10243263325056663</v>
      </c>
      <c r="AF27" s="132">
        <f t="shared" si="5"/>
        <v>8.1360763570642425E-2</v>
      </c>
      <c r="AG27" s="132">
        <f t="shared" si="5"/>
        <v>5.0304227553146872E-3</v>
      </c>
      <c r="AH27" s="132">
        <f t="shared" si="5"/>
        <v>8.9847926634731554E-2</v>
      </c>
      <c r="AI27" s="132">
        <f t="shared" si="5"/>
        <v>3.4291599081910422E-2</v>
      </c>
      <c r="AJ27" s="132">
        <f t="shared" si="5"/>
        <v>8.1979818327541046E-2</v>
      </c>
      <c r="AK27" s="276">
        <f t="shared" si="5"/>
        <v>4.9717597195009927E-2</v>
      </c>
      <c r="AL27" s="133">
        <f t="shared" ref="AL27:AN27" si="6">+AL7/AL$18</f>
        <v>1.5397361463437609E-4</v>
      </c>
      <c r="AM27" s="133">
        <f t="shared" si="6"/>
        <v>4.953811163210942E-3</v>
      </c>
      <c r="AN27" s="133">
        <f t="shared" si="6"/>
        <v>1.3113270485260663E-2</v>
      </c>
    </row>
    <row r="28" spans="1:40">
      <c r="A28" s="45" t="s">
        <v>54</v>
      </c>
      <c r="B28" s="132">
        <f t="shared" ref="B28:AK28" si="7">+B8/B$18</f>
        <v>2.2002067329198464E-2</v>
      </c>
      <c r="C28" s="132">
        <f t="shared" si="7"/>
        <v>0.29425626999881355</v>
      </c>
      <c r="D28" s="132">
        <f t="shared" si="1"/>
        <v>0.14560583505963101</v>
      </c>
      <c r="E28" s="132">
        <f t="shared" si="7"/>
        <v>0.23593185611901424</v>
      </c>
      <c r="F28" s="132">
        <f t="shared" si="7"/>
        <v>0.16558624800088231</v>
      </c>
      <c r="G28" s="132">
        <f t="shared" si="7"/>
        <v>0.23482620000974724</v>
      </c>
      <c r="H28" s="132">
        <f t="shared" si="7"/>
        <v>4.9689838242724133E-2</v>
      </c>
      <c r="I28" s="132">
        <f t="shared" si="7"/>
        <v>0.22892899096734393</v>
      </c>
      <c r="J28" s="132">
        <f t="shared" si="7"/>
        <v>0.21858114870582127</v>
      </c>
      <c r="K28" s="132">
        <f t="shared" si="7"/>
        <v>0.20472715691063423</v>
      </c>
      <c r="L28" s="132">
        <f t="shared" si="7"/>
        <v>1.8342871493007937E-2</v>
      </c>
      <c r="M28" s="132">
        <f t="shared" si="7"/>
        <v>0.22646464920859141</v>
      </c>
      <c r="N28" s="132">
        <f t="shared" si="7"/>
        <v>5.1367902782400006E-2</v>
      </c>
      <c r="O28" s="132">
        <f t="shared" si="7"/>
        <v>0.2254019045489796</v>
      </c>
      <c r="P28" s="132">
        <f t="shared" si="7"/>
        <v>0.19950346787406256</v>
      </c>
      <c r="Q28" s="132">
        <f t="shared" si="7"/>
        <v>6.8880896636546923E-2</v>
      </c>
      <c r="R28" s="132">
        <f t="shared" si="7"/>
        <v>0.31439450576054634</v>
      </c>
      <c r="S28" s="132">
        <f t="shared" si="7"/>
        <v>0.25602909778124006</v>
      </c>
      <c r="T28" s="132">
        <f t="shared" si="7"/>
        <v>0.15574127872813512</v>
      </c>
      <c r="U28" s="132">
        <f t="shared" si="7"/>
        <v>9.813894266541659E-2</v>
      </c>
      <c r="V28" s="132">
        <f t="shared" si="7"/>
        <v>0.14964632452114388</v>
      </c>
      <c r="W28" s="132">
        <f t="shared" si="7"/>
        <v>0.20173805090006208</v>
      </c>
      <c r="X28" s="132">
        <f t="shared" si="7"/>
        <v>0.32388306349212193</v>
      </c>
      <c r="Y28" s="132">
        <f t="shared" si="7"/>
        <v>0.17022273404985711</v>
      </c>
      <c r="Z28" s="132">
        <f t="shared" si="7"/>
        <v>0.289656576361353</v>
      </c>
      <c r="AA28" s="132">
        <f t="shared" si="7"/>
        <v>0.22258525117505862</v>
      </c>
      <c r="AB28" s="132">
        <f t="shared" si="7"/>
        <v>0.17393037114951537</v>
      </c>
      <c r="AC28" s="132">
        <f t="shared" si="7"/>
        <v>0.18074259119540997</v>
      </c>
      <c r="AD28" s="132">
        <f t="shared" si="7"/>
        <v>0.15224639034272738</v>
      </c>
      <c r="AE28" s="132">
        <f t="shared" si="7"/>
        <v>0.1560911051123178</v>
      </c>
      <c r="AF28" s="132">
        <f t="shared" si="7"/>
        <v>0.27017024268324552</v>
      </c>
      <c r="AG28" s="132">
        <f t="shared" si="7"/>
        <v>0.27768968867060884</v>
      </c>
      <c r="AH28" s="132">
        <f t="shared" si="7"/>
        <v>0.18237799228465365</v>
      </c>
      <c r="AI28" s="132">
        <f t="shared" si="7"/>
        <v>0.1849487030810627</v>
      </c>
      <c r="AJ28" s="132">
        <f t="shared" si="7"/>
        <v>0.18663267264113628</v>
      </c>
      <c r="AK28" s="276">
        <f t="shared" si="7"/>
        <v>0.16755554127344413</v>
      </c>
      <c r="AL28" s="133">
        <f t="shared" ref="AL28:AN28" si="8">+AL8/AL$18</f>
        <v>0.22860061665723105</v>
      </c>
      <c r="AM28" s="133">
        <f t="shared" si="8"/>
        <v>0.15506228506700298</v>
      </c>
      <c r="AN28" s="133">
        <f t="shared" si="8"/>
        <v>6.4454446154584384E-3</v>
      </c>
    </row>
    <row r="29" spans="1:40">
      <c r="A29" s="45" t="s">
        <v>55</v>
      </c>
      <c r="B29" s="132">
        <f t="shared" ref="B29:AK29" si="9">+B9/B$18</f>
        <v>0</v>
      </c>
      <c r="C29" s="132">
        <f t="shared" si="9"/>
        <v>0</v>
      </c>
      <c r="D29" s="132">
        <f t="shared" si="1"/>
        <v>4.4097218607696111E-3</v>
      </c>
      <c r="E29" s="132">
        <f t="shared" si="9"/>
        <v>6.4690873072265004E-3</v>
      </c>
      <c r="F29" s="132">
        <f t="shared" si="9"/>
        <v>2.0597561358818802E-3</v>
      </c>
      <c r="G29" s="132">
        <f t="shared" si="9"/>
        <v>9.9320580892420934E-3</v>
      </c>
      <c r="H29" s="132">
        <f t="shared" si="9"/>
        <v>2.2406079330836534E-2</v>
      </c>
      <c r="I29" s="132">
        <f t="shared" si="9"/>
        <v>2.7117738492739638E-4</v>
      </c>
      <c r="J29" s="132">
        <f t="shared" si="9"/>
        <v>1.2254510068748375E-2</v>
      </c>
      <c r="K29" s="132">
        <f t="shared" si="9"/>
        <v>1.0231796772541703E-4</v>
      </c>
      <c r="L29" s="132">
        <f t="shared" si="9"/>
        <v>4.543434798280642E-3</v>
      </c>
      <c r="M29" s="132">
        <f t="shared" si="9"/>
        <v>4.6029676313279486E-3</v>
      </c>
      <c r="N29" s="132">
        <f t="shared" si="9"/>
        <v>0</v>
      </c>
      <c r="O29" s="132">
        <f t="shared" si="9"/>
        <v>0</v>
      </c>
      <c r="P29" s="132">
        <f t="shared" si="9"/>
        <v>4.0513944069850262E-3</v>
      </c>
      <c r="Q29" s="132">
        <f t="shared" si="9"/>
        <v>1.8566662535806342E-3</v>
      </c>
      <c r="R29" s="132">
        <f t="shared" si="9"/>
        <v>3.2992810015028675E-3</v>
      </c>
      <c r="S29" s="132">
        <f t="shared" si="9"/>
        <v>0</v>
      </c>
      <c r="T29" s="132">
        <f t="shared" si="9"/>
        <v>0</v>
      </c>
      <c r="U29" s="132">
        <f t="shared" si="9"/>
        <v>4.5009521559697223E-3</v>
      </c>
      <c r="V29" s="132">
        <f t="shared" si="9"/>
        <v>5.7888342378437981E-3</v>
      </c>
      <c r="W29" s="132">
        <f t="shared" si="9"/>
        <v>0</v>
      </c>
      <c r="X29" s="132">
        <f t="shared" si="9"/>
        <v>0</v>
      </c>
      <c r="Y29" s="132">
        <f t="shared" si="9"/>
        <v>7.1632477034527945E-3</v>
      </c>
      <c r="Z29" s="132">
        <f t="shared" si="9"/>
        <v>0</v>
      </c>
      <c r="AA29" s="132">
        <f t="shared" si="9"/>
        <v>1.903680926228808E-4</v>
      </c>
      <c r="AB29" s="132">
        <f t="shared" si="9"/>
        <v>2.1298022134492878E-4</v>
      </c>
      <c r="AC29" s="132">
        <f t="shared" si="9"/>
        <v>0</v>
      </c>
      <c r="AD29" s="132">
        <f t="shared" si="9"/>
        <v>1.1753189808451003E-3</v>
      </c>
      <c r="AE29" s="132">
        <f t="shared" si="9"/>
        <v>1.0406541968543104E-3</v>
      </c>
      <c r="AF29" s="132">
        <f t="shared" si="9"/>
        <v>2.8500796919803732E-2</v>
      </c>
      <c r="AG29" s="132">
        <f t="shared" si="9"/>
        <v>6.8908873600855553E-5</v>
      </c>
      <c r="AH29" s="132">
        <f t="shared" si="9"/>
        <v>3.3007749386003725E-2</v>
      </c>
      <c r="AI29" s="132">
        <f t="shared" si="9"/>
        <v>8.5679346238660466E-3</v>
      </c>
      <c r="AJ29" s="132">
        <f t="shared" si="9"/>
        <v>2.1320848691488634E-2</v>
      </c>
      <c r="AK29" s="276">
        <f t="shared" si="9"/>
        <v>1.3070809857372152E-2</v>
      </c>
      <c r="AL29" s="133">
        <f t="shared" ref="AL29:AN29" si="10">+AL9/AL$18</f>
        <v>0</v>
      </c>
      <c r="AM29" s="133">
        <f t="shared" si="10"/>
        <v>0</v>
      </c>
      <c r="AN29" s="133">
        <f t="shared" si="10"/>
        <v>0</v>
      </c>
    </row>
    <row r="30" spans="1:40">
      <c r="A30" s="45" t="s">
        <v>66</v>
      </c>
      <c r="B30" s="132">
        <f t="shared" ref="B30:AK30" si="11">+B10/B$18</f>
        <v>1.1902524877114686E-2</v>
      </c>
      <c r="C30" s="132">
        <f t="shared" si="11"/>
        <v>0.19039868277686486</v>
      </c>
      <c r="D30" s="132">
        <f t="shared" si="1"/>
        <v>8.1939282901151669E-2</v>
      </c>
      <c r="E30" s="132">
        <f t="shared" si="11"/>
        <v>0.15556649055195101</v>
      </c>
      <c r="F30" s="132">
        <f t="shared" si="11"/>
        <v>9.1799011834612407E-2</v>
      </c>
      <c r="G30" s="132">
        <f t="shared" si="11"/>
        <v>0.14091622894057679</v>
      </c>
      <c r="H30" s="132">
        <f t="shared" si="11"/>
        <v>7.5676812250888181E-2</v>
      </c>
      <c r="I30" s="132">
        <f t="shared" si="11"/>
        <v>8.8523629464873674E-2</v>
      </c>
      <c r="J30" s="132">
        <f t="shared" si="11"/>
        <v>4.988348542617143E-2</v>
      </c>
      <c r="K30" s="132">
        <f t="shared" si="11"/>
        <v>6.9614814602588768E-2</v>
      </c>
      <c r="L30" s="132">
        <f t="shared" si="11"/>
        <v>9.9799287317080029E-2</v>
      </c>
      <c r="M30" s="132">
        <f t="shared" si="11"/>
        <v>0.14021922199282844</v>
      </c>
      <c r="N30" s="132">
        <f t="shared" si="11"/>
        <v>0.10085963972660587</v>
      </c>
      <c r="O30" s="132">
        <f t="shared" si="11"/>
        <v>0.20659713511017561</v>
      </c>
      <c r="P30" s="132">
        <f t="shared" si="11"/>
        <v>0.24515247677609051</v>
      </c>
      <c r="Q30" s="132">
        <f t="shared" si="11"/>
        <v>6.9058745719784653E-2</v>
      </c>
      <c r="R30" s="132">
        <f t="shared" si="11"/>
        <v>0.16276594469329428</v>
      </c>
      <c r="S30" s="132">
        <f t="shared" si="11"/>
        <v>0.13968449753310827</v>
      </c>
      <c r="T30" s="132">
        <f t="shared" si="11"/>
        <v>0.34110738176160055</v>
      </c>
      <c r="U30" s="132">
        <f t="shared" si="11"/>
        <v>3.2148710004380014E-2</v>
      </c>
      <c r="V30" s="132">
        <f t="shared" si="11"/>
        <v>0.13708056700524071</v>
      </c>
      <c r="W30" s="132">
        <f t="shared" si="11"/>
        <v>0.22346368715083798</v>
      </c>
      <c r="X30" s="132">
        <f t="shared" si="11"/>
        <v>0.21294259856219055</v>
      </c>
      <c r="Y30" s="132">
        <f t="shared" si="11"/>
        <v>0.5606288462354222</v>
      </c>
      <c r="Z30" s="132">
        <f t="shared" si="11"/>
        <v>0.15756840257040086</v>
      </c>
      <c r="AA30" s="132">
        <f t="shared" si="11"/>
        <v>4.4191359912456915E-2</v>
      </c>
      <c r="AB30" s="132">
        <f t="shared" si="11"/>
        <v>0.12360114405218935</v>
      </c>
      <c r="AC30" s="132">
        <f t="shared" si="11"/>
        <v>0.13155252253200689</v>
      </c>
      <c r="AD30" s="132">
        <f t="shared" si="11"/>
        <v>0.16791961394525987</v>
      </c>
      <c r="AE30" s="132">
        <f t="shared" si="11"/>
        <v>9.4827272216406119E-2</v>
      </c>
      <c r="AF30" s="132">
        <f t="shared" si="11"/>
        <v>8.5697995001306732E-2</v>
      </c>
      <c r="AG30" s="132">
        <f t="shared" si="11"/>
        <v>9.2153433792656669E-2</v>
      </c>
      <c r="AH30" s="132">
        <f t="shared" si="11"/>
        <v>0.21879250586484761</v>
      </c>
      <c r="AI30" s="132">
        <f t="shared" si="11"/>
        <v>0.24877299420853657</v>
      </c>
      <c r="AJ30" s="132">
        <f t="shared" si="11"/>
        <v>0.23643223442715958</v>
      </c>
      <c r="AK30" s="276">
        <f t="shared" si="11"/>
        <v>0.22087419226408189</v>
      </c>
      <c r="AL30" s="133">
        <f t="shared" ref="AL30:AN30" si="12">+AL10/AL$18</f>
        <v>2.1640211025450971E-2</v>
      </c>
      <c r="AM30" s="133">
        <f t="shared" si="12"/>
        <v>1.6076837165473888E-2</v>
      </c>
      <c r="AN30" s="133">
        <f t="shared" si="12"/>
        <v>7.6629690838459885E-2</v>
      </c>
    </row>
    <row r="31" spans="1:40">
      <c r="A31" s="45" t="s">
        <v>57</v>
      </c>
      <c r="B31" s="132">
        <f t="shared" ref="B31:AK31" si="13">+B11/B$18</f>
        <v>0</v>
      </c>
      <c r="C31" s="132">
        <f t="shared" si="13"/>
        <v>9.433616547434219E-2</v>
      </c>
      <c r="D31" s="132">
        <f t="shared" si="1"/>
        <v>0</v>
      </c>
      <c r="E31" s="132">
        <f t="shared" si="13"/>
        <v>0</v>
      </c>
      <c r="F31" s="132">
        <f t="shared" si="13"/>
        <v>3.824981931693483E-2</v>
      </c>
      <c r="G31" s="132">
        <f t="shared" si="13"/>
        <v>0</v>
      </c>
      <c r="H31" s="132">
        <f t="shared" si="13"/>
        <v>6.1198553647758905E-3</v>
      </c>
      <c r="I31" s="132">
        <f t="shared" si="13"/>
        <v>0</v>
      </c>
      <c r="J31" s="132">
        <f t="shared" si="13"/>
        <v>0.11797359248886262</v>
      </c>
      <c r="K31" s="132">
        <f t="shared" si="13"/>
        <v>0</v>
      </c>
      <c r="L31" s="132">
        <f t="shared" si="13"/>
        <v>0</v>
      </c>
      <c r="M31" s="132">
        <f t="shared" si="13"/>
        <v>0.10301018991391696</v>
      </c>
      <c r="N31" s="132">
        <f t="shared" si="13"/>
        <v>0</v>
      </c>
      <c r="O31" s="132">
        <f t="shared" si="13"/>
        <v>3.8910953157342831E-2</v>
      </c>
      <c r="P31" s="132">
        <f t="shared" si="13"/>
        <v>7.4007911737918207E-3</v>
      </c>
      <c r="Q31" s="132">
        <f t="shared" si="13"/>
        <v>2.5948909697172404E-3</v>
      </c>
      <c r="R31" s="132">
        <f t="shared" si="13"/>
        <v>1.6184209606160925E-3</v>
      </c>
      <c r="S31" s="132">
        <f t="shared" si="13"/>
        <v>9.0218990738336363E-2</v>
      </c>
      <c r="T31" s="132">
        <f t="shared" si="13"/>
        <v>0</v>
      </c>
      <c r="U31" s="132">
        <f t="shared" si="13"/>
        <v>1.1899790073772879E-2</v>
      </c>
      <c r="V31" s="132">
        <f t="shared" si="13"/>
        <v>6.409431247895446E-2</v>
      </c>
      <c r="W31" s="132">
        <f t="shared" si="13"/>
        <v>0.13656114214773432</v>
      </c>
      <c r="X31" s="132">
        <f t="shared" si="13"/>
        <v>6.3094103277686081E-2</v>
      </c>
      <c r="Y31" s="132">
        <f t="shared" si="13"/>
        <v>0</v>
      </c>
      <c r="Z31" s="132">
        <f t="shared" si="13"/>
        <v>0</v>
      </c>
      <c r="AA31" s="132">
        <f t="shared" si="13"/>
        <v>0</v>
      </c>
      <c r="AB31" s="132">
        <f t="shared" si="13"/>
        <v>0</v>
      </c>
      <c r="AC31" s="132">
        <f t="shared" si="13"/>
        <v>6.8481180437363662E-2</v>
      </c>
      <c r="AD31" s="132">
        <f t="shared" si="13"/>
        <v>0</v>
      </c>
      <c r="AE31" s="132">
        <f t="shared" si="13"/>
        <v>0</v>
      </c>
      <c r="AF31" s="132">
        <f t="shared" si="13"/>
        <v>8.5697995001306732E-2</v>
      </c>
      <c r="AG31" s="132">
        <f t="shared" si="13"/>
        <v>0</v>
      </c>
      <c r="AH31" s="132">
        <f t="shared" si="13"/>
        <v>1.8710157855445202E-2</v>
      </c>
      <c r="AI31" s="132">
        <f t="shared" si="13"/>
        <v>2.0814412135374674E-2</v>
      </c>
      <c r="AJ31" s="132">
        <f t="shared" si="13"/>
        <v>4.9321585744399191E-3</v>
      </c>
      <c r="AK31" s="276">
        <f t="shared" si="13"/>
        <v>5.8383050338900185E-2</v>
      </c>
      <c r="AL31" s="133">
        <f t="shared" ref="AL31:AN31" si="14">+AL11/AL$18</f>
        <v>0</v>
      </c>
      <c r="AM31" s="133">
        <f t="shared" si="14"/>
        <v>8.5306205107874622E-2</v>
      </c>
      <c r="AN31" s="133">
        <f t="shared" si="14"/>
        <v>0</v>
      </c>
    </row>
    <row r="32" spans="1:40" ht="15.75" thickBot="1">
      <c r="A32" s="46" t="s">
        <v>58</v>
      </c>
      <c r="B32" s="134">
        <f t="shared" ref="B32:AK32" si="15">+B12/B$18</f>
        <v>0.45270772607166976</v>
      </c>
      <c r="C32" s="134">
        <f t="shared" si="15"/>
        <v>0</v>
      </c>
      <c r="D32" s="134">
        <f t="shared" si="1"/>
        <v>0.2461125048723812</v>
      </c>
      <c r="E32" s="134">
        <f t="shared" si="15"/>
        <v>1.5313708314155847E-4</v>
      </c>
      <c r="F32" s="134">
        <f t="shared" si="15"/>
        <v>5.3084468896532212E-2</v>
      </c>
      <c r="G32" s="134">
        <f t="shared" si="15"/>
        <v>0.30421321882437935</v>
      </c>
      <c r="H32" s="134">
        <f t="shared" si="15"/>
        <v>0.3420572676493468</v>
      </c>
      <c r="I32" s="134">
        <f t="shared" si="15"/>
        <v>0.20056729876144622</v>
      </c>
      <c r="J32" s="134">
        <f t="shared" si="15"/>
        <v>0.16209097213900281</v>
      </c>
      <c r="K32" s="134">
        <f t="shared" si="15"/>
        <v>0.29810030011043809</v>
      </c>
      <c r="L32" s="134">
        <f t="shared" si="15"/>
        <v>0.54114961795043048</v>
      </c>
      <c r="M32" s="134">
        <f t="shared" si="15"/>
        <v>0</v>
      </c>
      <c r="N32" s="134">
        <f t="shared" si="15"/>
        <v>0.20853705370399928</v>
      </c>
      <c r="O32" s="134">
        <f t="shared" si="15"/>
        <v>0</v>
      </c>
      <c r="P32" s="134">
        <f t="shared" si="15"/>
        <v>4.0631205847187022E-3</v>
      </c>
      <c r="Q32" s="134">
        <f t="shared" si="15"/>
        <v>0.1121721351706334</v>
      </c>
      <c r="R32" s="134">
        <f t="shared" si="15"/>
        <v>1.0182814966863997E-2</v>
      </c>
      <c r="S32" s="134">
        <f t="shared" si="15"/>
        <v>0</v>
      </c>
      <c r="T32" s="134">
        <f t="shared" si="15"/>
        <v>3.1556682195176607E-2</v>
      </c>
      <c r="U32" s="134">
        <f t="shared" si="15"/>
        <v>0.10911399165987205</v>
      </c>
      <c r="V32" s="134">
        <f t="shared" si="15"/>
        <v>2.9179868910328925E-2</v>
      </c>
      <c r="W32" s="134">
        <f t="shared" si="15"/>
        <v>0</v>
      </c>
      <c r="X32" s="134">
        <f t="shared" si="15"/>
        <v>0</v>
      </c>
      <c r="Y32" s="134">
        <f t="shared" si="15"/>
        <v>1.7438833368159257E-2</v>
      </c>
      <c r="Z32" s="134">
        <f t="shared" si="15"/>
        <v>0</v>
      </c>
      <c r="AA32" s="134">
        <f t="shared" si="15"/>
        <v>0.3823786538055079</v>
      </c>
      <c r="AB32" s="134">
        <f t="shared" si="15"/>
        <v>0.2611446516548957</v>
      </c>
      <c r="AC32" s="134">
        <f t="shared" si="15"/>
        <v>7.5559717860088096E-2</v>
      </c>
      <c r="AD32" s="134">
        <f t="shared" si="15"/>
        <v>7.002765566679936E-2</v>
      </c>
      <c r="AE32" s="134">
        <f t="shared" si="15"/>
        <v>4.8849348654538188E-2</v>
      </c>
      <c r="AF32" s="134">
        <f t="shared" si="15"/>
        <v>7.7139113118441058E-2</v>
      </c>
      <c r="AG32" s="134">
        <f t="shared" si="15"/>
        <v>0.29672820818108042</v>
      </c>
      <c r="AH32" s="134">
        <f t="shared" si="15"/>
        <v>3.2132044053853545E-2</v>
      </c>
      <c r="AI32" s="134">
        <f t="shared" si="15"/>
        <v>0.11292276606085841</v>
      </c>
      <c r="AJ32" s="134">
        <f t="shared" si="15"/>
        <v>5.3574533436502265E-2</v>
      </c>
      <c r="AK32" s="277">
        <f t="shared" si="15"/>
        <v>6.0794464452893727E-3</v>
      </c>
      <c r="AL32" s="135">
        <f t="shared" ref="AL32:AN32" si="16">+AL12/AL$18</f>
        <v>2.5552879248942253E-3</v>
      </c>
      <c r="AM32" s="135">
        <f t="shared" si="16"/>
        <v>0</v>
      </c>
      <c r="AN32" s="135">
        <f t="shared" si="16"/>
        <v>0</v>
      </c>
    </row>
    <row r="33" spans="1:40" s="38" customFormat="1" ht="15.75" thickBot="1">
      <c r="A33" s="52" t="s">
        <v>62</v>
      </c>
      <c r="B33" s="136">
        <f t="shared" ref="B33:AK33" si="17">+B13/B$18</f>
        <v>0.6902422047263902</v>
      </c>
      <c r="C33" s="136">
        <f t="shared" si="17"/>
        <v>0.85451694259390354</v>
      </c>
      <c r="D33" s="136">
        <f t="shared" si="1"/>
        <v>0.70853863841668718</v>
      </c>
      <c r="E33" s="136">
        <f t="shared" si="17"/>
        <v>0.70978762304522214</v>
      </c>
      <c r="F33" s="136">
        <f t="shared" si="17"/>
        <v>0.72201065799031949</v>
      </c>
      <c r="G33" s="136">
        <f t="shared" si="17"/>
        <v>0.88224673836266809</v>
      </c>
      <c r="H33" s="136">
        <f t="shared" si="17"/>
        <v>0.72435744688956083</v>
      </c>
      <c r="I33" s="136">
        <f t="shared" si="17"/>
        <v>0.7796319325190274</v>
      </c>
      <c r="J33" s="136">
        <f t="shared" si="17"/>
        <v>0.83866758330674918</v>
      </c>
      <c r="K33" s="136">
        <f t="shared" si="17"/>
        <v>0.81065705652175168</v>
      </c>
      <c r="L33" s="136">
        <f t="shared" si="17"/>
        <v>0.96990568100511676</v>
      </c>
      <c r="M33" s="136">
        <f t="shared" si="17"/>
        <v>0.77338865949509217</v>
      </c>
      <c r="N33" s="136">
        <f t="shared" si="17"/>
        <v>0.7774579137598765</v>
      </c>
      <c r="O33" s="136">
        <f t="shared" si="17"/>
        <v>0.73706667953896021</v>
      </c>
      <c r="P33" s="136">
        <f t="shared" si="17"/>
        <v>0.67881984887244928</v>
      </c>
      <c r="Q33" s="136">
        <f t="shared" si="17"/>
        <v>0.34534694118676507</v>
      </c>
      <c r="R33" s="136">
        <f t="shared" si="17"/>
        <v>0.74119409163126515</v>
      </c>
      <c r="S33" s="136">
        <f t="shared" si="17"/>
        <v>0.78404995816382472</v>
      </c>
      <c r="T33" s="136">
        <f t="shared" si="17"/>
        <v>0.61584135221825786</v>
      </c>
      <c r="U33" s="136">
        <f t="shared" si="17"/>
        <v>0.32753501581652772</v>
      </c>
      <c r="V33" s="136">
        <f t="shared" si="17"/>
        <v>0.68922604847737434</v>
      </c>
      <c r="W33" s="136">
        <f t="shared" si="17"/>
        <v>0.86033519553072624</v>
      </c>
      <c r="X33" s="136">
        <f t="shared" si="17"/>
        <v>0.84791271561752568</v>
      </c>
      <c r="Y33" s="136">
        <f t="shared" si="17"/>
        <v>0.9403072117945197</v>
      </c>
      <c r="Z33" s="136">
        <f t="shared" si="17"/>
        <v>0.66963717710948156</v>
      </c>
      <c r="AA33" s="136">
        <f t="shared" si="17"/>
        <v>0.84530034208946003</v>
      </c>
      <c r="AB33" s="136">
        <f t="shared" si="17"/>
        <v>0.82692494876732581</v>
      </c>
      <c r="AC33" s="136">
        <f t="shared" si="17"/>
        <v>0.78371119406476819</v>
      </c>
      <c r="AD33" s="136">
        <f t="shared" si="17"/>
        <v>0.80004026284597995</v>
      </c>
      <c r="AE33" s="136">
        <f t="shared" si="17"/>
        <v>0.70451352538259648</v>
      </c>
      <c r="AF33" s="136">
        <f t="shared" si="17"/>
        <v>0.88582336723463306</v>
      </c>
      <c r="AG33" s="136">
        <f t="shared" si="17"/>
        <v>0.90838561505643645</v>
      </c>
      <c r="AH33" s="136">
        <f t="shared" si="17"/>
        <v>0.8814780861501933</v>
      </c>
      <c r="AI33" s="136">
        <f t="shared" si="17"/>
        <v>0.85422782395705554</v>
      </c>
      <c r="AJ33" s="136">
        <f t="shared" si="17"/>
        <v>0.83435428554011637</v>
      </c>
      <c r="AK33" s="278">
        <f t="shared" si="17"/>
        <v>0.81353128962546384</v>
      </c>
      <c r="AL33" s="137">
        <f t="shared" ref="AL33:AN33" si="18">+AL13/AL$18</f>
        <v>0.6856245497092196</v>
      </c>
      <c r="AM33" s="137">
        <f t="shared" si="18"/>
        <v>0.49143359772522721</v>
      </c>
      <c r="AN33" s="137">
        <f t="shared" si="18"/>
        <v>0.71028985410035428</v>
      </c>
    </row>
    <row r="34" spans="1:40">
      <c r="A34" s="47" t="s">
        <v>59</v>
      </c>
      <c r="B34" s="138">
        <f t="shared" ref="B34:AK34" si="19">+B14/B$18</f>
        <v>0.23890509008732622</v>
      </c>
      <c r="C34" s="138">
        <f t="shared" si="19"/>
        <v>0.14548305740609652</v>
      </c>
      <c r="D34" s="138">
        <f t="shared" si="1"/>
        <v>9.4063849302598868E-2</v>
      </c>
      <c r="E34" s="138">
        <f t="shared" si="19"/>
        <v>0.11440124885200213</v>
      </c>
      <c r="F34" s="138">
        <f t="shared" si="19"/>
        <v>0.19750517711664123</v>
      </c>
      <c r="G34" s="138">
        <f t="shared" si="19"/>
        <v>9.0818855605852677E-2</v>
      </c>
      <c r="H34" s="138">
        <f t="shared" si="19"/>
        <v>0.23426711002221456</v>
      </c>
      <c r="I34" s="138">
        <f t="shared" si="19"/>
        <v>0.19678802830041417</v>
      </c>
      <c r="J34" s="138">
        <f t="shared" si="19"/>
        <v>0.15249011519191516</v>
      </c>
      <c r="K34" s="138">
        <f t="shared" si="19"/>
        <v>0.1561551438771733</v>
      </c>
      <c r="L34" s="138">
        <f t="shared" si="19"/>
        <v>2.4321495335195863E-2</v>
      </c>
      <c r="M34" s="138">
        <f t="shared" si="19"/>
        <v>0.17620295917997755</v>
      </c>
      <c r="N34" s="138">
        <f t="shared" si="19"/>
        <v>3.5328903934992939E-2</v>
      </c>
      <c r="O34" s="138">
        <f t="shared" si="19"/>
        <v>0.15543611986730529</v>
      </c>
      <c r="P34" s="138">
        <f t="shared" si="19"/>
        <v>0.28003070542540215</v>
      </c>
      <c r="Q34" s="138">
        <f t="shared" si="19"/>
        <v>0.64596812486036137</v>
      </c>
      <c r="R34" s="138">
        <f t="shared" si="19"/>
        <v>0.21954263290449622</v>
      </c>
      <c r="S34" s="138">
        <f t="shared" si="19"/>
        <v>0.21455538244034739</v>
      </c>
      <c r="T34" s="138">
        <f t="shared" si="19"/>
        <v>0.36373556248149036</v>
      </c>
      <c r="U34" s="138">
        <f t="shared" si="19"/>
        <v>0.65620245300983215</v>
      </c>
      <c r="V34" s="138">
        <f t="shared" si="19"/>
        <v>0.24560525026494512</v>
      </c>
      <c r="W34" s="138">
        <f t="shared" si="19"/>
        <v>0.13966480446927373</v>
      </c>
      <c r="X34" s="138">
        <f t="shared" si="19"/>
        <v>8.101913801887671E-2</v>
      </c>
      <c r="Y34" s="138">
        <f t="shared" si="19"/>
        <v>3.6307048400704478E-2</v>
      </c>
      <c r="Z34" s="138">
        <f t="shared" si="19"/>
        <v>0.33036282289051849</v>
      </c>
      <c r="AA34" s="138">
        <f t="shared" si="19"/>
        <v>0.13814633402633211</v>
      </c>
      <c r="AB34" s="138">
        <f t="shared" si="19"/>
        <v>0.1545555055657595</v>
      </c>
      <c r="AC34" s="138">
        <f t="shared" si="19"/>
        <v>7.9915150398586973E-2</v>
      </c>
      <c r="AD34" s="138">
        <f t="shared" si="19"/>
        <v>0.19977511613201152</v>
      </c>
      <c r="AE34" s="138">
        <f t="shared" si="19"/>
        <v>0.28273846070593817</v>
      </c>
      <c r="AF34" s="138">
        <f t="shared" si="19"/>
        <v>0.11417663276536694</v>
      </c>
      <c r="AG34" s="138">
        <f t="shared" si="19"/>
        <v>8.5622462203282873E-2</v>
      </c>
      <c r="AH34" s="138">
        <f t="shared" si="19"/>
        <v>6.3777274280888779E-2</v>
      </c>
      <c r="AI34" s="138">
        <f t="shared" si="19"/>
        <v>0.10145318034945705</v>
      </c>
      <c r="AJ34" s="138">
        <f t="shared" si="19"/>
        <v>0.12184856195019766</v>
      </c>
      <c r="AK34" s="279">
        <f t="shared" si="19"/>
        <v>0.13355818940109979</v>
      </c>
      <c r="AL34" s="139">
        <f t="shared" ref="AL34:AN34" si="20">+AL14/AL$18</f>
        <v>0.3143754502907804</v>
      </c>
      <c r="AM34" s="139">
        <f t="shared" si="20"/>
        <v>0.27628298527050282</v>
      </c>
      <c r="AN34" s="139">
        <f t="shared" si="20"/>
        <v>0.25215351220491272</v>
      </c>
    </row>
    <row r="35" spans="1:40">
      <c r="A35" s="45" t="s">
        <v>60</v>
      </c>
      <c r="B35" s="132">
        <f t="shared" ref="B35:AK35" si="21">+B15/B$18</f>
        <v>1.7982112170783313E-2</v>
      </c>
      <c r="C35" s="132">
        <f t="shared" si="21"/>
        <v>0</v>
      </c>
      <c r="D35" s="132">
        <f t="shared" si="1"/>
        <v>0.16361398249065717</v>
      </c>
      <c r="E35" s="132">
        <f t="shared" si="21"/>
        <v>0.13150678829964813</v>
      </c>
      <c r="F35" s="132">
        <f t="shared" si="21"/>
        <v>3.2590162338522535E-2</v>
      </c>
      <c r="G35" s="132">
        <f t="shared" si="21"/>
        <v>6.8358705237871664E-3</v>
      </c>
      <c r="H35" s="132">
        <f t="shared" si="21"/>
        <v>2.7188800694505709E-2</v>
      </c>
      <c r="I35" s="132">
        <f t="shared" si="21"/>
        <v>0</v>
      </c>
      <c r="J35" s="132">
        <f t="shared" si="21"/>
        <v>8.8423015013356226E-3</v>
      </c>
      <c r="K35" s="132">
        <f t="shared" si="21"/>
        <v>6.164908061906193E-3</v>
      </c>
      <c r="L35" s="132">
        <f t="shared" si="21"/>
        <v>2.3793531947873697E-3</v>
      </c>
      <c r="M35" s="132">
        <f t="shared" si="21"/>
        <v>9.6515930795513551E-3</v>
      </c>
      <c r="N35" s="132">
        <f t="shared" si="21"/>
        <v>0.1785637438739559</v>
      </c>
      <c r="O35" s="132">
        <f t="shared" si="21"/>
        <v>0.10749720059373453</v>
      </c>
      <c r="P35" s="132">
        <f t="shared" si="21"/>
        <v>2.5840491664332155E-2</v>
      </c>
      <c r="Q35" s="132">
        <f t="shared" si="21"/>
        <v>6.9753796282847553E-3</v>
      </c>
      <c r="R35" s="132">
        <f t="shared" si="21"/>
        <v>2.7006817015531849E-2</v>
      </c>
      <c r="S35" s="132">
        <f t="shared" si="21"/>
        <v>0</v>
      </c>
      <c r="T35" s="132">
        <f t="shared" si="21"/>
        <v>1.910057648222056E-2</v>
      </c>
      <c r="U35" s="132">
        <f t="shared" si="21"/>
        <v>1.6262531173640096E-2</v>
      </c>
      <c r="V35" s="132">
        <f t="shared" si="21"/>
        <v>1.9472069022113479E-2</v>
      </c>
      <c r="W35" s="132">
        <f t="shared" si="21"/>
        <v>0</v>
      </c>
      <c r="X35" s="132">
        <f t="shared" si="21"/>
        <v>9.8148135490380515E-3</v>
      </c>
      <c r="Y35" s="132">
        <f t="shared" si="21"/>
        <v>2.1952273295009105E-2</v>
      </c>
      <c r="Z35" s="132">
        <f t="shared" si="21"/>
        <v>0</v>
      </c>
      <c r="AA35" s="132">
        <f t="shared" si="21"/>
        <v>0</v>
      </c>
      <c r="AB35" s="132">
        <f t="shared" si="21"/>
        <v>0</v>
      </c>
      <c r="AC35" s="132">
        <f t="shared" si="21"/>
        <v>0.12939893203258881</v>
      </c>
      <c r="AD35" s="132">
        <f t="shared" si="21"/>
        <v>0</v>
      </c>
      <c r="AE35" s="132">
        <f t="shared" si="21"/>
        <v>8.5853971240480616E-3</v>
      </c>
      <c r="AF35" s="132">
        <f t="shared" si="21"/>
        <v>0</v>
      </c>
      <c r="AG35" s="132">
        <f t="shared" si="21"/>
        <v>0</v>
      </c>
      <c r="AH35" s="132">
        <f t="shared" si="21"/>
        <v>4.2947331313646586E-2</v>
      </c>
      <c r="AI35" s="132">
        <f t="shared" si="21"/>
        <v>2.4316732751096845E-2</v>
      </c>
      <c r="AJ35" s="132">
        <f t="shared" si="21"/>
        <v>2.7126525799969103E-2</v>
      </c>
      <c r="AK35" s="276">
        <f t="shared" si="21"/>
        <v>3.3638451545933729E-2</v>
      </c>
      <c r="AL35" s="133">
        <f t="shared" ref="AL35:AN35" si="22">+AL15/AL$18</f>
        <v>0</v>
      </c>
      <c r="AM35" s="133">
        <f t="shared" si="22"/>
        <v>0.23064915527378058</v>
      </c>
      <c r="AN35" s="133">
        <f t="shared" si="22"/>
        <v>3.7516904329107745E-2</v>
      </c>
    </row>
    <row r="36" spans="1:40" ht="15.75" thickBot="1">
      <c r="A36" s="46" t="s">
        <v>61</v>
      </c>
      <c r="B36" s="134">
        <f t="shared" ref="B36:AK36" si="23">+B16/B$18</f>
        <v>5.287059301550031E-2</v>
      </c>
      <c r="C36" s="134">
        <f t="shared" si="23"/>
        <v>0</v>
      </c>
      <c r="D36" s="134">
        <f t="shared" si="1"/>
        <v>3.3783529790056756E-2</v>
      </c>
      <c r="E36" s="134">
        <f t="shared" si="23"/>
        <v>4.4304339803127646E-2</v>
      </c>
      <c r="F36" s="134">
        <f t="shared" si="23"/>
        <v>4.7894002554516583E-2</v>
      </c>
      <c r="G36" s="134">
        <f t="shared" si="23"/>
        <v>2.0098535507692063E-2</v>
      </c>
      <c r="H36" s="134">
        <f t="shared" si="23"/>
        <v>1.4186642393718973E-2</v>
      </c>
      <c r="I36" s="134">
        <f t="shared" si="23"/>
        <v>2.3580039180558402E-2</v>
      </c>
      <c r="J36" s="134">
        <f t="shared" si="23"/>
        <v>0</v>
      </c>
      <c r="K36" s="134">
        <f t="shared" si="23"/>
        <v>2.7022891539168779E-2</v>
      </c>
      <c r="L36" s="134">
        <f t="shared" si="23"/>
        <v>3.3934704649000416E-3</v>
      </c>
      <c r="M36" s="134">
        <f t="shared" si="23"/>
        <v>4.0756788245378921E-2</v>
      </c>
      <c r="N36" s="134">
        <f t="shared" si="23"/>
        <v>8.6494384311746383E-3</v>
      </c>
      <c r="O36" s="134">
        <f t="shared" si="23"/>
        <v>0</v>
      </c>
      <c r="P36" s="134">
        <f t="shared" si="23"/>
        <v>1.530895403781635E-2</v>
      </c>
      <c r="Q36" s="134">
        <f t="shared" si="23"/>
        <v>1.7095543245887908E-3</v>
      </c>
      <c r="R36" s="134">
        <f t="shared" si="23"/>
        <v>1.225645844870688E-2</v>
      </c>
      <c r="S36" s="134">
        <f t="shared" si="23"/>
        <v>1.3946593958279235E-3</v>
      </c>
      <c r="T36" s="134">
        <f t="shared" si="23"/>
        <v>1.3225088180312482E-3</v>
      </c>
      <c r="U36" s="134">
        <f t="shared" si="23"/>
        <v>0</v>
      </c>
      <c r="V36" s="134">
        <f t="shared" si="23"/>
        <v>4.5696632235567108E-2</v>
      </c>
      <c r="W36" s="134">
        <f t="shared" si="23"/>
        <v>0</v>
      </c>
      <c r="X36" s="134">
        <f t="shared" si="23"/>
        <v>6.1253332814559594E-2</v>
      </c>
      <c r="Y36" s="134">
        <f t="shared" si="23"/>
        <v>1.4334665097667082E-3</v>
      </c>
      <c r="Z36" s="134">
        <f t="shared" si="23"/>
        <v>0</v>
      </c>
      <c r="AA36" s="134">
        <f t="shared" si="23"/>
        <v>1.6553323884207865E-2</v>
      </c>
      <c r="AB36" s="134">
        <f t="shared" si="23"/>
        <v>1.8519545666914692E-2</v>
      </c>
      <c r="AC36" s="134">
        <f t="shared" si="23"/>
        <v>6.9747235040560551E-3</v>
      </c>
      <c r="AD36" s="134">
        <f t="shared" si="23"/>
        <v>1.8462102200855957E-4</v>
      </c>
      <c r="AE36" s="134">
        <f t="shared" si="23"/>
        <v>4.1626167874172417E-3</v>
      </c>
      <c r="AF36" s="134">
        <f t="shared" si="23"/>
        <v>0</v>
      </c>
      <c r="AG36" s="134">
        <f t="shared" si="23"/>
        <v>5.9919227402807059E-3</v>
      </c>
      <c r="AH36" s="134">
        <f t="shared" si="23"/>
        <v>1.1797308255271368E-2</v>
      </c>
      <c r="AI36" s="134">
        <f t="shared" si="23"/>
        <v>2.000226294239052E-2</v>
      </c>
      <c r="AJ36" s="134">
        <f t="shared" si="23"/>
        <v>1.6670626709716838E-2</v>
      </c>
      <c r="AK36" s="277">
        <f t="shared" si="23"/>
        <v>1.9272069427502602E-2</v>
      </c>
      <c r="AL36" s="135">
        <f t="shared" ref="AL36:AN36" si="24">+AL16/AL$18</f>
        <v>0</v>
      </c>
      <c r="AM36" s="135">
        <f t="shared" si="24"/>
        <v>1.6342617304894011E-3</v>
      </c>
      <c r="AN36" s="135">
        <f t="shared" si="24"/>
        <v>3.9729365625224119E-5</v>
      </c>
    </row>
    <row r="37" spans="1:40" s="38" customFormat="1" ht="15.75" thickBot="1">
      <c r="A37" s="56" t="s">
        <v>63</v>
      </c>
      <c r="B37" s="136">
        <f t="shared" ref="B37:AK37" si="25">+B17/B$18</f>
        <v>0.30975779527360986</v>
      </c>
      <c r="C37" s="136">
        <f t="shared" si="25"/>
        <v>0.14548305740609652</v>
      </c>
      <c r="D37" s="136">
        <f t="shared" si="1"/>
        <v>0.29146136158331282</v>
      </c>
      <c r="E37" s="136">
        <f t="shared" si="25"/>
        <v>0.29021237695477792</v>
      </c>
      <c r="F37" s="136">
        <f t="shared" si="25"/>
        <v>0.2779893420096804</v>
      </c>
      <c r="G37" s="136">
        <f t="shared" si="25"/>
        <v>0.11775326163733191</v>
      </c>
      <c r="H37" s="136">
        <f t="shared" si="25"/>
        <v>0.27564255311043923</v>
      </c>
      <c r="I37" s="136">
        <f t="shared" si="25"/>
        <v>0.2203680674809726</v>
      </c>
      <c r="J37" s="136">
        <f t="shared" si="25"/>
        <v>0.16133241669325077</v>
      </c>
      <c r="K37" s="136">
        <f t="shared" si="25"/>
        <v>0.18934294347824829</v>
      </c>
      <c r="L37" s="136">
        <f t="shared" si="25"/>
        <v>3.0094318994883275E-2</v>
      </c>
      <c r="M37" s="136">
        <f t="shared" si="25"/>
        <v>0.22661134050490783</v>
      </c>
      <c r="N37" s="136">
        <f t="shared" si="25"/>
        <v>0.22254208624012348</v>
      </c>
      <c r="O37" s="136">
        <f t="shared" si="25"/>
        <v>0.26293332046103984</v>
      </c>
      <c r="P37" s="136">
        <f t="shared" si="25"/>
        <v>0.32118015112755061</v>
      </c>
      <c r="Q37" s="136">
        <f t="shared" si="25"/>
        <v>0.65465305881323488</v>
      </c>
      <c r="R37" s="136">
        <f t="shared" si="25"/>
        <v>0.2588059083687349</v>
      </c>
      <c r="S37" s="136">
        <f t="shared" si="25"/>
        <v>0.2159500418361753</v>
      </c>
      <c r="T37" s="136">
        <f t="shared" si="25"/>
        <v>0.38415864778174219</v>
      </c>
      <c r="U37" s="136">
        <f t="shared" si="25"/>
        <v>0.67246498418347223</v>
      </c>
      <c r="V37" s="136">
        <f t="shared" si="25"/>
        <v>0.31077395152262571</v>
      </c>
      <c r="W37" s="136">
        <f t="shared" si="25"/>
        <v>0.13966480446927373</v>
      </c>
      <c r="X37" s="136">
        <f t="shared" si="25"/>
        <v>0.15208728438247435</v>
      </c>
      <c r="Y37" s="136">
        <f t="shared" si="25"/>
        <v>5.9692788205480289E-2</v>
      </c>
      <c r="Z37" s="136">
        <f t="shared" si="25"/>
        <v>0.33036282289051849</v>
      </c>
      <c r="AA37" s="136">
        <f t="shared" si="25"/>
        <v>0.15469965791053997</v>
      </c>
      <c r="AB37" s="136">
        <f t="shared" si="25"/>
        <v>0.17307505123267422</v>
      </c>
      <c r="AC37" s="136">
        <f t="shared" si="25"/>
        <v>0.21628880593523184</v>
      </c>
      <c r="AD37" s="136">
        <f t="shared" si="25"/>
        <v>0.1999597371540201</v>
      </c>
      <c r="AE37" s="136">
        <f t="shared" si="25"/>
        <v>0.29548647461740346</v>
      </c>
      <c r="AF37" s="136">
        <f t="shared" si="25"/>
        <v>0.11417663276536694</v>
      </c>
      <c r="AG37" s="136">
        <f t="shared" si="25"/>
        <v>9.1614384943563582E-2</v>
      </c>
      <c r="AH37" s="136">
        <f t="shared" si="25"/>
        <v>0.11852191384980672</v>
      </c>
      <c r="AI37" s="136">
        <f t="shared" si="25"/>
        <v>0.1457721760429444</v>
      </c>
      <c r="AJ37" s="136">
        <f t="shared" si="25"/>
        <v>0.1656457144598836</v>
      </c>
      <c r="AK37" s="278">
        <f t="shared" si="25"/>
        <v>0.18646871037453616</v>
      </c>
      <c r="AL37" s="137">
        <f t="shared" ref="AL37:AN37" si="26">+AL17/AL$18</f>
        <v>0.3143754502907804</v>
      </c>
      <c r="AM37" s="137">
        <f t="shared" si="26"/>
        <v>0.50856640227477279</v>
      </c>
      <c r="AN37" s="137">
        <f t="shared" si="26"/>
        <v>0.28971014589964567</v>
      </c>
    </row>
    <row r="38" spans="1:40" s="38" customFormat="1" ht="15.75" thickBot="1">
      <c r="A38" s="74" t="s">
        <v>49</v>
      </c>
      <c r="B38" s="140">
        <f t="shared" ref="B38:AK38" si="27">+B18/B$18</f>
        <v>1</v>
      </c>
      <c r="C38" s="140">
        <f t="shared" si="27"/>
        <v>1</v>
      </c>
      <c r="D38" s="140">
        <f t="shared" si="1"/>
        <v>1</v>
      </c>
      <c r="E38" s="140">
        <f t="shared" si="27"/>
        <v>1</v>
      </c>
      <c r="F38" s="140">
        <f t="shared" si="27"/>
        <v>1</v>
      </c>
      <c r="G38" s="140">
        <f t="shared" si="27"/>
        <v>1</v>
      </c>
      <c r="H38" s="140">
        <f t="shared" si="27"/>
        <v>1</v>
      </c>
      <c r="I38" s="140">
        <f t="shared" si="27"/>
        <v>1</v>
      </c>
      <c r="J38" s="140">
        <f t="shared" si="27"/>
        <v>1</v>
      </c>
      <c r="K38" s="140">
        <f t="shared" si="27"/>
        <v>1</v>
      </c>
      <c r="L38" s="140">
        <f t="shared" si="27"/>
        <v>1</v>
      </c>
      <c r="M38" s="140">
        <f t="shared" si="27"/>
        <v>1</v>
      </c>
      <c r="N38" s="140">
        <f t="shared" si="27"/>
        <v>1</v>
      </c>
      <c r="O38" s="140">
        <f t="shared" si="27"/>
        <v>1</v>
      </c>
      <c r="P38" s="140">
        <f t="shared" si="27"/>
        <v>1</v>
      </c>
      <c r="Q38" s="140">
        <f t="shared" si="27"/>
        <v>1</v>
      </c>
      <c r="R38" s="140">
        <f t="shared" si="27"/>
        <v>1</v>
      </c>
      <c r="S38" s="140">
        <f t="shared" si="27"/>
        <v>1</v>
      </c>
      <c r="T38" s="140">
        <f t="shared" si="27"/>
        <v>1</v>
      </c>
      <c r="U38" s="140">
        <f t="shared" si="27"/>
        <v>1</v>
      </c>
      <c r="V38" s="140">
        <f t="shared" si="27"/>
        <v>1</v>
      </c>
      <c r="W38" s="140">
        <f t="shared" si="27"/>
        <v>1</v>
      </c>
      <c r="X38" s="140">
        <f t="shared" si="27"/>
        <v>1</v>
      </c>
      <c r="Y38" s="140">
        <f t="shared" si="27"/>
        <v>1</v>
      </c>
      <c r="Z38" s="140">
        <f t="shared" si="27"/>
        <v>1</v>
      </c>
      <c r="AA38" s="140">
        <f t="shared" si="27"/>
        <v>1</v>
      </c>
      <c r="AB38" s="140">
        <f t="shared" si="27"/>
        <v>1</v>
      </c>
      <c r="AC38" s="140">
        <f t="shared" si="27"/>
        <v>1</v>
      </c>
      <c r="AD38" s="140">
        <f t="shared" si="27"/>
        <v>1</v>
      </c>
      <c r="AE38" s="140">
        <f t="shared" si="27"/>
        <v>1</v>
      </c>
      <c r="AF38" s="140">
        <f t="shared" si="27"/>
        <v>1</v>
      </c>
      <c r="AG38" s="140">
        <f t="shared" si="27"/>
        <v>1</v>
      </c>
      <c r="AH38" s="140">
        <f t="shared" si="27"/>
        <v>1</v>
      </c>
      <c r="AI38" s="140">
        <f t="shared" si="27"/>
        <v>1</v>
      </c>
      <c r="AJ38" s="140">
        <f t="shared" si="27"/>
        <v>1</v>
      </c>
      <c r="AK38" s="280">
        <f t="shared" si="27"/>
        <v>1</v>
      </c>
      <c r="AL38" s="141">
        <f t="shared" ref="AL38:AN38" si="28">+AL18/AL$18</f>
        <v>1</v>
      </c>
      <c r="AM38" s="141">
        <f t="shared" si="28"/>
        <v>1</v>
      </c>
      <c r="AN38" s="141">
        <f t="shared" si="28"/>
        <v>1</v>
      </c>
    </row>
    <row r="39" spans="1:40" s="34" customFormat="1"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69"/>
      <c r="AL39" s="142"/>
      <c r="AM39" s="142"/>
      <c r="AN39" s="142"/>
    </row>
    <row r="40" spans="1:40">
      <c r="A40" s="404" t="s">
        <v>208</v>
      </c>
      <c r="B40" s="411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1"/>
      <c r="AC40" s="411"/>
      <c r="AD40" s="411"/>
      <c r="AE40" s="411"/>
      <c r="AF40" s="411"/>
      <c r="AG40" s="411"/>
      <c r="AH40" s="411"/>
      <c r="AI40" s="411"/>
      <c r="AJ40" s="411"/>
      <c r="AK40" s="411"/>
    </row>
    <row r="41" spans="1:40" ht="11.45" customHeight="1">
      <c r="A41" s="62" t="s">
        <v>461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70"/>
    </row>
    <row r="42" spans="1:40" ht="14.45" customHeight="1">
      <c r="B42" s="143"/>
      <c r="C42" s="143"/>
      <c r="D42" s="143"/>
      <c r="E42" s="143"/>
      <c r="F42" s="143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70"/>
    </row>
    <row r="43" spans="1:40">
      <c r="A43" s="75"/>
    </row>
  </sheetData>
  <sortState ref="A5:S118">
    <sortCondition ref="C5:C118"/>
  </sortState>
  <mergeCells count="2">
    <mergeCell ref="A40:AK40"/>
    <mergeCell ref="A23:AN23"/>
  </mergeCells>
  <hyperlinks>
    <hyperlink ref="A1:AK1" location="CONTENIDO!A1" display="EMPRESAS DE TRANSPORTE AÉREO - AEROTAXIS - COSTOS DE OPERACIÓN   -  I SEMESTRE DE 2011  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H21" sqref="H21"/>
    </sheetView>
  </sheetViews>
  <sheetFormatPr baseColWidth="10" defaultColWidth="10.8984375" defaultRowHeight="15"/>
  <cols>
    <col min="1" max="1" width="24.59765625" style="36" customWidth="1"/>
    <col min="2" max="3" width="10.59765625" style="36" customWidth="1"/>
    <col min="4" max="4" width="10.5" style="36" customWidth="1"/>
    <col min="5" max="5" width="10.19921875" style="36" customWidth="1"/>
    <col min="6" max="6" width="10.296875" style="36" customWidth="1"/>
    <col min="7" max="16384" width="10.8984375" style="8"/>
  </cols>
  <sheetData>
    <row r="1" spans="1:6">
      <c r="A1" s="414" t="s">
        <v>358</v>
      </c>
      <c r="B1" s="415"/>
      <c r="C1" s="415"/>
      <c r="D1" s="415"/>
      <c r="E1" s="415"/>
      <c r="F1" s="415"/>
    </row>
    <row r="2" spans="1:6" ht="15.75" thickBot="1">
      <c r="A2" s="416" t="s">
        <v>476</v>
      </c>
      <c r="B2" s="417"/>
      <c r="C2" s="417"/>
      <c r="D2" s="417"/>
      <c r="E2" s="417"/>
      <c r="F2" s="417"/>
    </row>
    <row r="3" spans="1:6" ht="15.75" thickBot="1">
      <c r="A3" s="219"/>
      <c r="B3" s="217" t="s">
        <v>177</v>
      </c>
      <c r="C3" s="217" t="s">
        <v>178</v>
      </c>
      <c r="D3" s="217" t="s">
        <v>178</v>
      </c>
      <c r="E3" s="217" t="s">
        <v>178</v>
      </c>
      <c r="F3" s="217" t="s">
        <v>177</v>
      </c>
    </row>
    <row r="4" spans="1:6" ht="15.75" thickBot="1">
      <c r="A4" s="198" t="s">
        <v>0</v>
      </c>
      <c r="B4" s="198" t="s">
        <v>19</v>
      </c>
      <c r="C4" s="198" t="s">
        <v>43</v>
      </c>
      <c r="D4" s="198" t="s">
        <v>44</v>
      </c>
      <c r="E4" s="198" t="s">
        <v>45</v>
      </c>
      <c r="F4" s="198" t="s">
        <v>46</v>
      </c>
    </row>
    <row r="5" spans="1:6">
      <c r="A5" s="242" t="s">
        <v>68</v>
      </c>
      <c r="B5" s="200">
        <v>759786</v>
      </c>
      <c r="C5" s="200">
        <v>737480</v>
      </c>
      <c r="D5" s="200">
        <v>730464</v>
      </c>
      <c r="E5" s="200">
        <v>731021</v>
      </c>
      <c r="F5" s="210">
        <v>721110</v>
      </c>
    </row>
    <row r="6" spans="1:6">
      <c r="A6" s="243" t="s">
        <v>69</v>
      </c>
      <c r="B6" s="200">
        <v>94672</v>
      </c>
      <c r="C6" s="200">
        <v>5096</v>
      </c>
      <c r="D6" s="200">
        <v>5047</v>
      </c>
      <c r="E6" s="200">
        <v>5051</v>
      </c>
      <c r="F6" s="210">
        <v>86788</v>
      </c>
    </row>
    <row r="7" spans="1:6">
      <c r="A7" s="243" t="s">
        <v>53</v>
      </c>
      <c r="B7" s="200">
        <v>153520</v>
      </c>
      <c r="C7" s="200">
        <v>205554</v>
      </c>
      <c r="D7" s="200">
        <v>203598</v>
      </c>
      <c r="E7" s="200">
        <v>203754</v>
      </c>
      <c r="F7" s="210">
        <v>136983.5</v>
      </c>
    </row>
    <row r="8" spans="1:6">
      <c r="A8" s="243" t="s">
        <v>54</v>
      </c>
      <c r="B8" s="200">
        <v>251900</v>
      </c>
      <c r="C8" s="200">
        <v>329774</v>
      </c>
      <c r="D8" s="200">
        <v>326636</v>
      </c>
      <c r="E8" s="200">
        <v>326885</v>
      </c>
      <c r="F8" s="210">
        <v>268483</v>
      </c>
    </row>
    <row r="9" spans="1:6">
      <c r="A9" s="243" t="s">
        <v>55</v>
      </c>
      <c r="B9" s="200">
        <v>105825</v>
      </c>
      <c r="C9" s="200">
        <v>118886</v>
      </c>
      <c r="D9" s="200">
        <v>117755</v>
      </c>
      <c r="E9" s="200">
        <v>117845</v>
      </c>
      <c r="F9" s="210">
        <v>91796.5</v>
      </c>
    </row>
    <row r="10" spans="1:6">
      <c r="A10" s="243" t="s">
        <v>56</v>
      </c>
      <c r="B10" s="200">
        <v>852233.5</v>
      </c>
      <c r="C10" s="200">
        <v>438370</v>
      </c>
      <c r="D10" s="200">
        <v>1662916</v>
      </c>
      <c r="E10" s="200">
        <v>900667</v>
      </c>
      <c r="F10" s="210">
        <v>660100</v>
      </c>
    </row>
    <row r="11" spans="1:6">
      <c r="A11" s="243" t="s">
        <v>70</v>
      </c>
      <c r="B11" s="200">
        <v>0</v>
      </c>
      <c r="C11" s="200">
        <v>0</v>
      </c>
      <c r="D11" s="200">
        <v>0</v>
      </c>
      <c r="E11" s="200">
        <v>0</v>
      </c>
      <c r="F11" s="210">
        <v>28194</v>
      </c>
    </row>
    <row r="12" spans="1:6" ht="15.75" thickBot="1">
      <c r="A12" s="244" t="s">
        <v>58</v>
      </c>
      <c r="B12" s="201">
        <v>1024602.5</v>
      </c>
      <c r="C12" s="201">
        <v>1579921</v>
      </c>
      <c r="D12" s="201">
        <v>1564892</v>
      </c>
      <c r="E12" s="201">
        <v>1566084</v>
      </c>
      <c r="F12" s="211">
        <v>982031</v>
      </c>
    </row>
    <row r="13" spans="1:6" ht="15.75" thickBot="1">
      <c r="A13" s="245" t="s">
        <v>72</v>
      </c>
      <c r="B13" s="220">
        <v>3242539</v>
      </c>
      <c r="C13" s="220">
        <v>3415081</v>
      </c>
      <c r="D13" s="220">
        <v>4611308</v>
      </c>
      <c r="E13" s="220">
        <v>3851307</v>
      </c>
      <c r="F13" s="220">
        <v>2975486</v>
      </c>
    </row>
    <row r="14" spans="1:6">
      <c r="A14" s="246" t="s">
        <v>59</v>
      </c>
      <c r="B14" s="199">
        <v>379056.5</v>
      </c>
      <c r="C14" s="199">
        <v>342217</v>
      </c>
      <c r="D14" s="199">
        <v>338962</v>
      </c>
      <c r="E14" s="199">
        <v>339220</v>
      </c>
      <c r="F14" s="213">
        <v>353890</v>
      </c>
    </row>
    <row r="15" spans="1:6">
      <c r="A15" s="243" t="s">
        <v>67</v>
      </c>
      <c r="B15" s="200">
        <v>21964.5</v>
      </c>
      <c r="C15" s="200">
        <v>0</v>
      </c>
      <c r="D15" s="200">
        <v>0</v>
      </c>
      <c r="E15" s="200">
        <v>0</v>
      </c>
      <c r="F15" s="210">
        <v>24400</v>
      </c>
    </row>
    <row r="16" spans="1:6" ht="15.75" thickBot="1">
      <c r="A16" s="244" t="s">
        <v>61</v>
      </c>
      <c r="B16" s="201">
        <v>311121.5</v>
      </c>
      <c r="C16" s="201">
        <v>273801</v>
      </c>
      <c r="D16" s="201">
        <v>271196</v>
      </c>
      <c r="E16" s="201">
        <v>271403</v>
      </c>
      <c r="F16" s="211">
        <v>246531</v>
      </c>
    </row>
    <row r="17" spans="1:6" ht="15.75" thickBot="1">
      <c r="A17" s="245" t="s">
        <v>73</v>
      </c>
      <c r="B17" s="220">
        <v>712142.5</v>
      </c>
      <c r="C17" s="220">
        <v>616018</v>
      </c>
      <c r="D17" s="220">
        <v>610158</v>
      </c>
      <c r="E17" s="220">
        <v>610623</v>
      </c>
      <c r="F17" s="220">
        <v>624821</v>
      </c>
    </row>
    <row r="18" spans="1:6" ht="15.75" thickBot="1">
      <c r="A18" s="247" t="s">
        <v>49</v>
      </c>
      <c r="B18" s="221">
        <v>3954681.5</v>
      </c>
      <c r="C18" s="221">
        <v>4031099</v>
      </c>
      <c r="D18" s="221">
        <v>5221466</v>
      </c>
      <c r="E18" s="221">
        <v>4461930</v>
      </c>
      <c r="F18" s="221">
        <v>3600307</v>
      </c>
    </row>
    <row r="19" spans="1:6">
      <c r="A19" s="246" t="s">
        <v>180</v>
      </c>
      <c r="B19" s="199">
        <v>3306</v>
      </c>
      <c r="C19" s="199">
        <v>21</v>
      </c>
      <c r="D19" s="199">
        <v>394</v>
      </c>
      <c r="E19" s="199">
        <v>313</v>
      </c>
      <c r="F19" s="213">
        <v>3386</v>
      </c>
    </row>
    <row r="20" spans="1:6">
      <c r="A20" s="243" t="s">
        <v>181</v>
      </c>
      <c r="B20" s="200">
        <v>2684</v>
      </c>
      <c r="C20" s="200">
        <v>15</v>
      </c>
      <c r="D20" s="200">
        <v>163</v>
      </c>
      <c r="E20" s="200">
        <v>237</v>
      </c>
      <c r="F20" s="210">
        <v>3416</v>
      </c>
    </row>
    <row r="21" spans="1:6" ht="15.75" thickBot="1">
      <c r="A21" s="248" t="s">
        <v>182</v>
      </c>
      <c r="B21" s="215">
        <v>18</v>
      </c>
      <c r="C21" s="215">
        <v>2</v>
      </c>
      <c r="D21" s="215">
        <v>1</v>
      </c>
      <c r="E21" s="215">
        <v>5</v>
      </c>
      <c r="F21" s="216">
        <v>10</v>
      </c>
    </row>
    <row r="22" spans="1:6" ht="15.75" thickBot="1"/>
    <row r="23" spans="1:6" ht="15.75" thickBot="1">
      <c r="A23" s="412" t="s">
        <v>65</v>
      </c>
      <c r="B23" s="413"/>
      <c r="C23" s="413"/>
      <c r="D23" s="413"/>
      <c r="E23" s="413"/>
      <c r="F23" s="413"/>
    </row>
    <row r="24" spans="1:6">
      <c r="A24" s="23" t="s">
        <v>50</v>
      </c>
      <c r="B24" s="40">
        <f t="shared" ref="B24:F37" si="0">+B5/B$18</f>
        <v>0.19212318362426911</v>
      </c>
      <c r="C24" s="40">
        <f t="shared" si="0"/>
        <v>0.18294762792975316</v>
      </c>
      <c r="D24" s="40">
        <f t="shared" si="0"/>
        <v>0.1398963432874982</v>
      </c>
      <c r="E24" s="40">
        <f t="shared" si="0"/>
        <v>0.16383515653540059</v>
      </c>
      <c r="F24" s="40">
        <f t="shared" si="0"/>
        <v>0.20029125294037425</v>
      </c>
    </row>
    <row r="25" spans="1:6">
      <c r="A25" s="30" t="s">
        <v>52</v>
      </c>
      <c r="B25" s="40">
        <f t="shared" si="0"/>
        <v>2.3939222412727803E-2</v>
      </c>
      <c r="C25" s="40">
        <f t="shared" si="0"/>
        <v>1.2641713835358547E-3</v>
      </c>
      <c r="D25" s="40">
        <f t="shared" si="0"/>
        <v>9.6658677850243587E-4</v>
      </c>
      <c r="E25" s="40">
        <f t="shared" si="0"/>
        <v>1.1320213450233419E-3</v>
      </c>
      <c r="F25" s="40">
        <f t="shared" si="0"/>
        <v>2.4105722095365757E-2</v>
      </c>
    </row>
    <row r="26" spans="1:6">
      <c r="A26" s="30" t="s">
        <v>53</v>
      </c>
      <c r="B26" s="40">
        <f t="shared" si="0"/>
        <v>3.8819813934447063E-2</v>
      </c>
      <c r="C26" s="40">
        <f t="shared" si="0"/>
        <v>5.0992049562662685E-2</v>
      </c>
      <c r="D26" s="40">
        <f t="shared" si="0"/>
        <v>3.8992497509320177E-2</v>
      </c>
      <c r="E26" s="40">
        <f t="shared" si="0"/>
        <v>4.5664992503244115E-2</v>
      </c>
      <c r="F26" s="40">
        <f t="shared" si="0"/>
        <v>3.8047727596563295E-2</v>
      </c>
    </row>
    <row r="27" spans="1:6">
      <c r="A27" s="30" t="s">
        <v>54</v>
      </c>
      <c r="B27" s="40">
        <f t="shared" si="0"/>
        <v>6.3696659263204891E-2</v>
      </c>
      <c r="C27" s="40">
        <f t="shared" si="0"/>
        <v>8.1807467392887148E-2</v>
      </c>
      <c r="D27" s="40">
        <f t="shared" si="0"/>
        <v>6.2556377844842803E-2</v>
      </c>
      <c r="E27" s="40">
        <f t="shared" si="0"/>
        <v>7.3260898310820652E-2</v>
      </c>
      <c r="F27" s="40">
        <f t="shared" si="0"/>
        <v>7.4572251755197549E-2</v>
      </c>
    </row>
    <row r="28" spans="1:6">
      <c r="A28" s="30" t="s">
        <v>55</v>
      </c>
      <c r="B28" s="40">
        <f t="shared" si="0"/>
        <v>2.675942424187637E-2</v>
      </c>
      <c r="C28" s="40">
        <f t="shared" si="0"/>
        <v>2.9492205475479514E-2</v>
      </c>
      <c r="D28" s="40">
        <f t="shared" si="0"/>
        <v>2.2552095522598441E-2</v>
      </c>
      <c r="E28" s="40">
        <f t="shared" si="0"/>
        <v>2.6411216670812854E-2</v>
      </c>
      <c r="F28" s="40">
        <f t="shared" si="0"/>
        <v>2.5496853462774145E-2</v>
      </c>
    </row>
    <row r="29" spans="1:6">
      <c r="A29" s="30" t="s">
        <v>66</v>
      </c>
      <c r="B29" s="40">
        <f t="shared" si="0"/>
        <v>0.21549990814683812</v>
      </c>
      <c r="C29" s="40">
        <f t="shared" si="0"/>
        <v>0.10874701911315003</v>
      </c>
      <c r="D29" s="40">
        <f t="shared" si="0"/>
        <v>0.31847684156135458</v>
      </c>
      <c r="E29" s="40">
        <f t="shared" si="0"/>
        <v>0.20185592333362468</v>
      </c>
      <c r="F29" s="40">
        <f t="shared" si="0"/>
        <v>0.18334547581636787</v>
      </c>
    </row>
    <row r="30" spans="1:6">
      <c r="A30" s="30" t="s">
        <v>57</v>
      </c>
      <c r="B30" s="40">
        <f t="shared" si="0"/>
        <v>0</v>
      </c>
      <c r="C30" s="40">
        <f t="shared" si="0"/>
        <v>0</v>
      </c>
      <c r="D30" s="40">
        <f t="shared" si="0"/>
        <v>0</v>
      </c>
      <c r="E30" s="40">
        <f t="shared" si="0"/>
        <v>0</v>
      </c>
      <c r="F30" s="40">
        <f t="shared" si="0"/>
        <v>7.8309988564864048E-3</v>
      </c>
    </row>
    <row r="31" spans="1:6" ht="15.75" thickBot="1">
      <c r="A31" s="30" t="s">
        <v>58</v>
      </c>
      <c r="B31" s="40">
        <f t="shared" si="0"/>
        <v>0.25908597190443783</v>
      </c>
      <c r="C31" s="40">
        <f t="shared" si="0"/>
        <v>0.39193306837663872</v>
      </c>
      <c r="D31" s="40">
        <f t="shared" si="0"/>
        <v>0.29970356984034752</v>
      </c>
      <c r="E31" s="40">
        <f t="shared" si="0"/>
        <v>0.35098802536122259</v>
      </c>
      <c r="F31" s="40">
        <f t="shared" si="0"/>
        <v>0.27276312825545157</v>
      </c>
    </row>
    <row r="32" spans="1:6" ht="15.75" thickBot="1">
      <c r="A32" s="52" t="s">
        <v>62</v>
      </c>
      <c r="B32" s="78">
        <f t="shared" si="0"/>
        <v>0.81992418352780116</v>
      </c>
      <c r="C32" s="78">
        <f t="shared" si="0"/>
        <v>0.84718360923410707</v>
      </c>
      <c r="D32" s="78">
        <f t="shared" si="0"/>
        <v>0.88314431234446422</v>
      </c>
      <c r="E32" s="78">
        <f t="shared" si="0"/>
        <v>0.86314823406014884</v>
      </c>
      <c r="F32" s="78">
        <f t="shared" si="0"/>
        <v>0.82645341077858081</v>
      </c>
    </row>
    <row r="33" spans="1:6">
      <c r="A33" s="30" t="s">
        <v>59</v>
      </c>
      <c r="B33" s="40">
        <f t="shared" si="0"/>
        <v>9.5850070353326808E-2</v>
      </c>
      <c r="C33" s="40">
        <f t="shared" si="0"/>
        <v>8.4894218673369229E-2</v>
      </c>
      <c r="D33" s="40">
        <f t="shared" si="0"/>
        <v>6.491701755790423E-2</v>
      </c>
      <c r="E33" s="40">
        <f t="shared" si="0"/>
        <v>7.6025397081531984E-2</v>
      </c>
      <c r="F33" s="40">
        <f t="shared" si="0"/>
        <v>9.8294395450165772E-2</v>
      </c>
    </row>
    <row r="34" spans="1:6">
      <c r="A34" s="30" t="s">
        <v>60</v>
      </c>
      <c r="B34" s="40">
        <f t="shared" si="0"/>
        <v>5.554050307211845E-3</v>
      </c>
      <c r="C34" s="40">
        <f t="shared" si="0"/>
        <v>0</v>
      </c>
      <c r="D34" s="40">
        <f t="shared" si="0"/>
        <v>0</v>
      </c>
      <c r="E34" s="40">
        <f t="shared" si="0"/>
        <v>0</v>
      </c>
      <c r="F34" s="40">
        <f t="shared" si="0"/>
        <v>6.7771998332364436E-3</v>
      </c>
    </row>
    <row r="35" spans="1:6" ht="15.75" thickBot="1">
      <c r="A35" s="30" t="s">
        <v>61</v>
      </c>
      <c r="B35" s="40">
        <f t="shared" si="0"/>
        <v>7.8671695811660183E-2</v>
      </c>
      <c r="C35" s="40">
        <f t="shared" si="0"/>
        <v>6.7922172092523658E-2</v>
      </c>
      <c r="D35" s="40">
        <f t="shared" si="0"/>
        <v>5.1938670097631583E-2</v>
      </c>
      <c r="E35" s="40">
        <f t="shared" si="0"/>
        <v>6.0826368858319158E-2</v>
      </c>
      <c r="F35" s="40">
        <f t="shared" si="0"/>
        <v>6.8474993938016954E-2</v>
      </c>
    </row>
    <row r="36" spans="1:6" ht="15.75" thickBot="1">
      <c r="A36" s="56" t="s">
        <v>63</v>
      </c>
      <c r="B36" s="79">
        <f t="shared" si="0"/>
        <v>0.18007581647219884</v>
      </c>
      <c r="C36" s="79">
        <f t="shared" si="0"/>
        <v>0.15281639076589287</v>
      </c>
      <c r="D36" s="79">
        <f t="shared" si="0"/>
        <v>0.11685568765553582</v>
      </c>
      <c r="E36" s="79">
        <f t="shared" si="0"/>
        <v>0.13685176593985113</v>
      </c>
      <c r="F36" s="79">
        <f t="shared" si="0"/>
        <v>0.17354658922141916</v>
      </c>
    </row>
    <row r="37" spans="1:6" ht="15.75" thickBot="1">
      <c r="A37" s="57" t="s">
        <v>49</v>
      </c>
      <c r="B37" s="66">
        <f t="shared" si="0"/>
        <v>1</v>
      </c>
      <c r="C37" s="66">
        <f t="shared" si="0"/>
        <v>1</v>
      </c>
      <c r="D37" s="66">
        <f t="shared" si="0"/>
        <v>1</v>
      </c>
      <c r="E37" s="66">
        <f t="shared" si="0"/>
        <v>1</v>
      </c>
      <c r="F37" s="66">
        <f t="shared" si="0"/>
        <v>1</v>
      </c>
    </row>
    <row r="38" spans="1:6">
      <c r="A38" s="8"/>
      <c r="B38" s="8"/>
      <c r="C38" s="8"/>
      <c r="D38" s="8"/>
      <c r="E38" s="8"/>
      <c r="F38" s="8"/>
    </row>
    <row r="39" spans="1:6">
      <c r="A39" s="62" t="s">
        <v>179</v>
      </c>
      <c r="B39" s="62"/>
      <c r="C39" s="8"/>
      <c r="D39" s="8"/>
      <c r="E39" s="8"/>
      <c r="F39" s="8"/>
    </row>
    <row r="40" spans="1:6">
      <c r="A40" s="62" t="s">
        <v>461</v>
      </c>
      <c r="B40" s="62"/>
      <c r="C40" s="8"/>
      <c r="D40" s="8"/>
      <c r="E40" s="8"/>
      <c r="F40" s="8"/>
    </row>
    <row r="41" spans="1:6">
      <c r="A41" s="8"/>
      <c r="B41" s="8"/>
      <c r="C41" s="8"/>
      <c r="D41" s="8"/>
      <c r="E41" s="8"/>
      <c r="F41" s="8"/>
    </row>
    <row r="42" spans="1:6">
      <c r="A42" s="8"/>
      <c r="B42" s="8"/>
      <c r="C42" s="8"/>
      <c r="D42" s="8"/>
      <c r="E42" s="8"/>
      <c r="F42" s="8"/>
    </row>
  </sheetData>
  <sortState ref="A5:R13">
    <sortCondition ref="A5:A13"/>
  </sortState>
  <mergeCells count="3">
    <mergeCell ref="A23:F23"/>
    <mergeCell ref="A1:F1"/>
    <mergeCell ref="A2:F2"/>
  </mergeCells>
  <hyperlinks>
    <hyperlink ref="A1:F1" location="CONTENIDO!A1" display="EMPRESAS DE TRANSPORTE AÉREO  COMERCIAL REGIONAL  - COSTOS DE OPERACIÓN POR TIPO DE AERONAVE  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75F756529D5344999D0D802AAD6C9A" ma:contentTypeVersion="4" ma:contentTypeDescription="Crear nuevo documento." ma:contentTypeScope="" ma:versionID="27459195d74885395f54a37c084c0f16">
  <xsd:schema xmlns:xsd="http://www.w3.org/2001/XMLSchema" xmlns:xs="http://www.w3.org/2001/XMLSchema" xmlns:p="http://schemas.microsoft.com/office/2006/metadata/properties" xmlns:ns2="7f46df1b-c851-4487-9672-e2321d678dfc" targetNamespace="http://schemas.microsoft.com/office/2006/metadata/properties" ma:root="true" ma:fieldsID="3ce1ee72f2a1815a326f16ab0e419b7c" ns2:_="">
    <xsd:import namespace="7f46df1b-c851-4487-9672-e2321d678dfc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df1b-c851-4487-9672-e2321d678dfc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iltro" ma:index="9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1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f46df1b-c851-4487-9672-e2321d678dfc">10</Orden>
    <Descripci_x00f3_n xmlns="7f46df1b-c851-4487-9672-e2321d678dfc" xsi:nil="true"/>
    <Formato xmlns="7f46df1b-c851-4487-9672-e2321d678dfc">/Style%20Library/Images/xls.svg</Formato>
    <Filtro xmlns="7f46df1b-c851-4487-9672-e2321d678dfc">COSTOS</Filtr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FE1025-4A24-4D36-B6B1-898D5B4174E9}"/>
</file>

<file path=customXml/itemProps2.xml><?xml version="1.0" encoding="utf-8"?>
<ds:datastoreItem xmlns:ds="http://schemas.openxmlformats.org/officeDocument/2006/customXml" ds:itemID="{A3544B4A-24EE-496E-92FB-97F1DE85D3C2}"/>
</file>

<file path=customXml/itemProps3.xml><?xml version="1.0" encoding="utf-8"?>
<ds:datastoreItem xmlns:ds="http://schemas.openxmlformats.org/officeDocument/2006/customXml" ds:itemID="{87C012F4-C9C9-4CCA-815E-D43FD1A30E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CONTENIDO</vt:lpstr>
      <vt:lpstr>EMPRESAS - TIPO AERONAVE</vt:lpstr>
      <vt:lpstr>COBERTURA</vt:lpstr>
      <vt:lpstr>GRAFICAS</vt:lpstr>
      <vt:lpstr>PAX REGULAR NACIONAL  I SEM</vt:lpstr>
      <vt:lpstr>CARGA NAL  I SEM 2015</vt:lpstr>
      <vt:lpstr>ESPECIAL DE CARGA 2013</vt:lpstr>
      <vt:lpstr>AEROTAXIS I SEM</vt:lpstr>
      <vt:lpstr>COMERC. REGIONAL I SEM</vt:lpstr>
      <vt:lpstr>TRABAJ AEREOS ESPEC I SEM </vt:lpstr>
      <vt:lpstr>AVIACION AGRICOLA  I SEM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Costos de Operación I Semestre 2015</dc:title>
  <dc:creator>Maria Nubia Huertas Peña</dc:creator>
  <cp:lastModifiedBy>Amalia Perez Alzate</cp:lastModifiedBy>
  <dcterms:created xsi:type="dcterms:W3CDTF">2012-04-10T13:43:01Z</dcterms:created>
  <dcterms:modified xsi:type="dcterms:W3CDTF">2018-03-23T21:06:14Z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0x0101009975F756529D5344999D0D802AAD6C9A</vt:lpwstr>
  </property>
  <property fmtid="{D5CDD505-2E9C-101B-9397-08002B2CF9AE}" pid="3" name="_dlc_DocIdItemGuid">
    <vt:lpwstr>2f415df6-ac68-4e56-a334-e0dbd1065594</vt:lpwstr>
  </property>
</Properties>
</file>